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35" windowWidth="17055" windowHeight="10470" activeTab="0"/>
  </bookViews>
  <sheets>
    <sheet name="Dic. 2017 vs 2016" sheetId="1" r:id="rId1"/>
    <sheet name="Acumulado Dic. 2017 vs 2016" sheetId="2" r:id="rId2"/>
    <sheet name="Gráficos" sheetId="3" r:id="rId3"/>
  </sheets>
  <definedNames>
    <definedName name="_xlnm.Print_Area" localSheetId="2">'Gráficos'!$A$1:$J$49</definedName>
    <definedName name="Datos_1">#REF!</definedName>
    <definedName name="_xlnm.Print_Titles" localSheetId="1">'Acumulado Dic. 2017 vs 2016'!$1:$5</definedName>
    <definedName name="_xlnm.Print_Titles" localSheetId="0">'Dic. 2017 vs 2016'!$1:$5</definedName>
  </definedNames>
  <calcPr fullCalcOnLoad="1"/>
</workbook>
</file>

<file path=xl/sharedStrings.xml><?xml version="1.0" encoding="utf-8"?>
<sst xmlns="http://schemas.openxmlformats.org/spreadsheetml/2006/main" count="1069" uniqueCount="116">
  <si>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</si>
  <si>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</si>
  <si>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</si>
  <si>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</si>
  <si>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</si>
  <si>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</si>
  <si>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</si>
  <si>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</si>
  <si>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</si>
  <si>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</si>
  <si>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</si>
  <si>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</si>
  <si>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</si>
  <si>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</si>
  <si>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</si>
  <si>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</si>
  <si>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</si>
  <si>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</si>
  <si>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</si>
  <si>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</si>
  <si>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</si>
  <si>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</si>
  <si>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</si>
  <si>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</si>
  <si>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</si>
  <si>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</si>
  <si>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</si>
  <si>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</si>
  <si>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</si>
  <si>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</si>
  <si>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</si>
  <si>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</si>
  <si>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</si>
  <si>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</si>
  <si>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</si>
  <si>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</si>
  <si>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</si>
  <si>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</si>
  <si>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</si>
  <si>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</si>
  <si>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</si>
  <si>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</si>
  <si>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</si>
  <si>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</si>
  <si>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</si>
  <si>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</si>
  <si>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</si>
  <si>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</si>
  <si>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</si>
  <si>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</si>
  <si>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</si>
  <si>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</si>
  <si>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</si>
  <si>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</si>
  <si>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</si>
  <si>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</si>
  <si>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</si>
  <si>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</si>
  <si>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</si>
  <si>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</si>
  <si>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</si>
  <si>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</si>
  <si>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</si>
  <si>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</si>
  <si>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</si>
  <si>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</si>
  <si>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</si>
  <si>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</si>
  <si>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</si>
  <si>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</si>
  <si>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</si>
  <si>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</si>
  <si>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</si>
  <si>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</si>
  <si>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</si>
  <si>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</si>
  <si>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</si>
  <si>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</si>
  <si>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</si>
  <si>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</si>
  <si>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</si>
  <si>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</si>
  <si>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</si>
  <si>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</si>
  <si>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</si>
  <si>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</si>
  <si>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</si>
  <si>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</si>
  <si>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</si>
  <si>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</si>
  <si>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</si>
  <si>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</si>
  <si>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</si>
  <si>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</si>
  <si>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</si>
  <si>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</si>
  <si>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</si>
  <si>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</si>
  <si>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Coparticipación Nacional</t>
  </si>
  <si>
    <t>Coparticipación Provincial</t>
  </si>
  <si>
    <t>Año 2017</t>
  </si>
  <si>
    <t>Año 2016</t>
  </si>
  <si>
    <t>Reducción de la detracción del 15%  (1)</t>
  </si>
  <si>
    <t>Reducción de la detracción del 15%  (2)</t>
  </si>
  <si>
    <t xml:space="preserve">Reducción de la detracción del 15% </t>
  </si>
  <si>
    <t>Reducción de la detracción del 15%</t>
  </si>
  <si>
    <t>(1) Corresponde al 6% de reduccion de la detraccion conforme Art. 1 del Acuerdo Nacion-Provincias.</t>
  </si>
  <si>
    <t>12/2017</t>
  </si>
  <si>
    <t>12/2016</t>
  </si>
  <si>
    <t>12/2017 vs 12/2016</t>
  </si>
  <si>
    <t>Acumulado a 12/2017</t>
  </si>
  <si>
    <t>Acumulado a 12/2016</t>
  </si>
  <si>
    <t>Acumulado a 12/2017 vs Acumulado a 12/2016</t>
  </si>
  <si>
    <t>(2) Incluye el 3% de reduccion de la detraccion conforme Art. 1 del Acuerdo Nacion-Provincias y la 5º cuota de Devolución del 3% del período enero-julio 2016</t>
  </si>
  <si>
    <t>(2) Incluye el 3% de reduccion de la detraccion conforme Art. 1 del Acuerdo Nacion-Provincias y la 1º, 2º, 3º, 4º y 5º cuota de Devolución del 3% del período enero-julio 2016</t>
  </si>
  <si>
    <t>Ajuste por aplicación Ind. Prov. 2017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</si>
</sst>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_ * #,##0.0_ ;_ * \-#,##0.0_ ;_ * &quot;-&quot;??_ ;_ @_ "/>
    <numFmt numFmtId="166" formatCode="_ * #,##0_ ;_ * \-#,##0_ ;_ * &quot;-&quot;??_ ;_ @_ "/>
    <numFmt numFmtId="167" formatCode="_(&quot;$&quot;* #,##0_);_(&quot;$&quot;* \(#,##0\);_(&quot;$&quot;* &quot;-&quot;_);_(@_)"/>
    <numFmt numFmtId="168" formatCode="_(\$* #,##0_);_(\$* \(#,##0\);_(\$* &quot;-&quot;_);_(@_)"/>
    <numFmt numFmtId="169" formatCode="\$\ #,##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5.5"/>
      <color indexed="8"/>
      <name val="Century Gothic"/>
      <family val="0"/>
    </font>
    <font>
      <sz val="11"/>
      <color indexed="8"/>
      <name val="Century Gothic"/>
      <family val="0"/>
    </font>
    <font>
      <sz val="9"/>
      <color indexed="8"/>
      <name val="Century 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13"/>
      <color indexed="8"/>
      <name val="Century Gothic"/>
      <family val="0"/>
    </font>
    <font>
      <sz val="2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9">
    <xf numFmtId="0" fontId="0" fillId="0" borderId="0" xfId="0" applyAlignment="1">
      <alignment/>
    </xf>
    <xf numFmtId="43" fontId="6" fillId="0" borderId="0" xfId="48" applyFont="1" applyAlignment="1">
      <alignment/>
    </xf>
    <xf numFmtId="43" fontId="6" fillId="0" borderId="10" xfId="48" applyFont="1" applyBorder="1" applyAlignment="1">
      <alignment/>
    </xf>
    <xf numFmtId="43" fontId="6" fillId="0" borderId="11" xfId="48" applyFont="1" applyBorder="1" applyAlignment="1">
      <alignment/>
    </xf>
    <xf numFmtId="43" fontId="7" fillId="0" borderId="12" xfId="48" applyFont="1" applyBorder="1" applyAlignment="1">
      <alignment horizontal="center" vertical="center" wrapText="1"/>
    </xf>
    <xf numFmtId="9" fontId="6" fillId="0" borderId="10" xfId="59" applyFont="1" applyBorder="1" applyAlignment="1">
      <alignment/>
    </xf>
    <xf numFmtId="9" fontId="6" fillId="0" borderId="13" xfId="59" applyFont="1" applyBorder="1" applyAlignment="1">
      <alignment/>
    </xf>
    <xf numFmtId="9" fontId="6" fillId="0" borderId="11" xfId="59" applyFont="1" applyBorder="1" applyAlignment="1">
      <alignment/>
    </xf>
    <xf numFmtId="9" fontId="6" fillId="0" borderId="0" xfId="59" applyFont="1" applyAlignment="1">
      <alignment/>
    </xf>
    <xf numFmtId="49" fontId="9" fillId="0" borderId="0" xfId="48" applyNumberFormat="1" applyFont="1" applyAlignment="1">
      <alignment horizontal="center" vertical="center"/>
    </xf>
    <xf numFmtId="43" fontId="10" fillId="0" borderId="14" xfId="48" applyFont="1" applyBorder="1" applyAlignment="1">
      <alignment horizontal="center" vertical="center" wrapText="1"/>
    </xf>
    <xf numFmtId="14" fontId="10" fillId="0" borderId="15" xfId="48" applyNumberFormat="1" applyFont="1" applyBorder="1" applyAlignment="1">
      <alignment horizontal="center" vertical="center" wrapText="1"/>
    </xf>
    <xf numFmtId="49" fontId="6" fillId="0" borderId="0" xfId="48" applyNumberFormat="1" applyFont="1" applyAlignment="1">
      <alignment/>
    </xf>
    <xf numFmtId="43" fontId="7" fillId="0" borderId="16" xfId="48" applyFont="1" applyBorder="1" applyAlignment="1">
      <alignment horizontal="center" vertical="center" wrapText="1"/>
    </xf>
    <xf numFmtId="43" fontId="10" fillId="0" borderId="17" xfId="48" applyFont="1" applyBorder="1" applyAlignment="1">
      <alignment horizontal="center" vertical="center" wrapText="1"/>
    </xf>
    <xf numFmtId="14" fontId="10" fillId="0" borderId="18" xfId="48" applyNumberFormat="1" applyFont="1" applyBorder="1" applyAlignment="1">
      <alignment horizontal="center" vertical="center" wrapText="1"/>
    </xf>
    <xf numFmtId="43" fontId="6" fillId="0" borderId="19" xfId="48" applyFont="1" applyBorder="1" applyAlignment="1">
      <alignment horizontal="center" vertical="center" wrapText="1"/>
    </xf>
    <xf numFmtId="43" fontId="6" fillId="0" borderId="20" xfId="48" applyFont="1" applyBorder="1" applyAlignment="1">
      <alignment horizontal="center" vertical="center" wrapText="1"/>
    </xf>
    <xf numFmtId="43" fontId="6" fillId="0" borderId="0" xfId="48" applyFont="1" applyAlignment="1">
      <alignment vertical="center"/>
    </xf>
    <xf numFmtId="14" fontId="10" fillId="0" borderId="21" xfId="48" applyNumberFormat="1" applyFont="1" applyBorder="1" applyAlignment="1">
      <alignment horizontal="center" vertical="center" wrapText="1"/>
    </xf>
    <xf numFmtId="14" fontId="10" fillId="0" borderId="22" xfId="48" applyNumberFormat="1" applyFont="1" applyBorder="1" applyAlignment="1">
      <alignment horizontal="center" vertical="center" wrapText="1"/>
    </xf>
    <xf numFmtId="166" fontId="8" fillId="33" borderId="23" xfId="48" applyNumberFormat="1" applyFont="1" applyFill="1" applyBorder="1" applyAlignment="1">
      <alignment horizontal="left"/>
    </xf>
    <xf numFmtId="166" fontId="8" fillId="33" borderId="24" xfId="48" applyNumberFormat="1" applyFont="1" applyFill="1" applyBorder="1" applyAlignment="1">
      <alignment horizontal="left"/>
    </xf>
    <xf numFmtId="166" fontId="6" fillId="33" borderId="24" xfId="48" applyNumberFormat="1" applyFont="1" applyFill="1" applyBorder="1" applyAlignment="1">
      <alignment horizontal="left"/>
    </xf>
    <xf numFmtId="166" fontId="8" fillId="33" borderId="25" xfId="48" applyNumberFormat="1" applyFont="1" applyFill="1" applyBorder="1" applyAlignment="1">
      <alignment horizontal="left"/>
    </xf>
    <xf numFmtId="166" fontId="6" fillId="0" borderId="10" xfId="48" applyNumberFormat="1" applyFont="1" applyBorder="1" applyAlignment="1">
      <alignment/>
    </xf>
    <xf numFmtId="43" fontId="6" fillId="2" borderId="13" xfId="48" applyFont="1" applyFill="1" applyBorder="1" applyAlignment="1">
      <alignment horizontal="center" vertical="center" wrapText="1"/>
    </xf>
    <xf numFmtId="43" fontId="6" fillId="2" borderId="26" xfId="48" applyFont="1" applyFill="1" applyBorder="1" applyAlignment="1">
      <alignment horizontal="center" vertical="center" wrapText="1"/>
    </xf>
    <xf numFmtId="166" fontId="8" fillId="2" borderId="27" xfId="48" applyNumberFormat="1" applyFont="1" applyFill="1" applyBorder="1" applyAlignment="1">
      <alignment horizontal="left"/>
    </xf>
    <xf numFmtId="166" fontId="8" fillId="2" borderId="28" xfId="48" applyNumberFormat="1" applyFont="1" applyFill="1" applyBorder="1" applyAlignment="1">
      <alignment horizontal="left"/>
    </xf>
    <xf numFmtId="166" fontId="6" fillId="2" borderId="28" xfId="48" applyNumberFormat="1" applyFont="1" applyFill="1" applyBorder="1" applyAlignment="1">
      <alignment horizontal="left"/>
    </xf>
    <xf numFmtId="166" fontId="8" fillId="2" borderId="29" xfId="48" applyNumberFormat="1" applyFont="1" applyFill="1" applyBorder="1" applyAlignment="1">
      <alignment horizontal="left"/>
    </xf>
    <xf numFmtId="166" fontId="6" fillId="2" borderId="26" xfId="48" applyNumberFormat="1" applyFont="1" applyFill="1" applyBorder="1" applyAlignment="1">
      <alignment/>
    </xf>
    <xf numFmtId="166" fontId="8" fillId="33" borderId="30" xfId="48" applyNumberFormat="1" applyFont="1" applyFill="1" applyBorder="1" applyAlignment="1">
      <alignment horizontal="left"/>
    </xf>
    <xf numFmtId="166" fontId="8" fillId="33" borderId="31" xfId="48" applyNumberFormat="1" applyFont="1" applyFill="1" applyBorder="1" applyAlignment="1">
      <alignment horizontal="left"/>
    </xf>
    <xf numFmtId="166" fontId="6" fillId="33" borderId="31" xfId="48" applyNumberFormat="1" applyFont="1" applyFill="1" applyBorder="1" applyAlignment="1">
      <alignment horizontal="left"/>
    </xf>
    <xf numFmtId="166" fontId="8" fillId="33" borderId="32" xfId="48" applyNumberFormat="1" applyFont="1" applyFill="1" applyBorder="1" applyAlignment="1">
      <alignment horizontal="left"/>
    </xf>
    <xf numFmtId="166" fontId="6" fillId="0" borderId="22" xfId="48" applyNumberFormat="1" applyFont="1" applyBorder="1" applyAlignment="1">
      <alignment/>
    </xf>
    <xf numFmtId="166" fontId="6" fillId="0" borderId="13" xfId="48" applyNumberFormat="1" applyFont="1" applyBorder="1" applyAlignment="1">
      <alignment/>
    </xf>
    <xf numFmtId="43" fontId="6" fillId="2" borderId="33" xfId="48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0" fillId="0" borderId="0" xfId="57" applyAlignment="1">
      <alignment vertical="center"/>
      <protection/>
    </xf>
    <xf numFmtId="14" fontId="10" fillId="0" borderId="34" xfId="48" applyNumberFormat="1" applyFont="1" applyBorder="1" applyAlignment="1">
      <alignment horizontal="center" vertical="center" wrapText="1"/>
    </xf>
    <xf numFmtId="14" fontId="10" fillId="0" borderId="35" xfId="48" applyNumberFormat="1" applyFont="1" applyBorder="1" applyAlignment="1">
      <alignment horizontal="center" vertical="center" wrapText="1"/>
    </xf>
    <xf numFmtId="43" fontId="6" fillId="0" borderId="21" xfId="48" applyFont="1" applyBorder="1" applyAlignment="1">
      <alignment horizontal="center" vertical="center" wrapText="1"/>
    </xf>
    <xf numFmtId="43" fontId="6" fillId="0" borderId="36" xfId="48" applyFont="1" applyBorder="1" applyAlignment="1">
      <alignment horizontal="center" vertical="center" wrapText="1"/>
    </xf>
    <xf numFmtId="43" fontId="6" fillId="0" borderId="37" xfId="48" applyFont="1" applyBorder="1" applyAlignment="1">
      <alignment horizontal="center" vertical="center" wrapText="1"/>
    </xf>
    <xf numFmtId="43" fontId="6" fillId="0" borderId="38" xfId="57" applyNumberFormat="1" applyFont="1" applyFill="1" applyBorder="1">
      <alignment/>
      <protection/>
    </xf>
    <xf numFmtId="0" fontId="8" fillId="33" borderId="38" xfId="56" applyFont="1" applyFill="1" applyBorder="1" applyAlignment="1">
      <alignment horizontal="left"/>
      <protection/>
    </xf>
    <xf numFmtId="166" fontId="6" fillId="0" borderId="38" xfId="48" applyNumberFormat="1" applyFont="1" applyBorder="1" applyAlignment="1">
      <alignment/>
    </xf>
    <xf numFmtId="166" fontId="6" fillId="0" borderId="39" xfId="48" applyNumberFormat="1" applyFont="1" applyBorder="1" applyAlignment="1">
      <alignment/>
    </xf>
    <xf numFmtId="166" fontId="6" fillId="2" borderId="40" xfId="48" applyNumberFormat="1" applyFont="1" applyFill="1" applyBorder="1" applyAlignment="1">
      <alignment/>
    </xf>
    <xf numFmtId="166" fontId="6" fillId="10" borderId="40" xfId="48" applyNumberFormat="1" applyFont="1" applyFill="1" applyBorder="1" applyAlignment="1">
      <alignment/>
    </xf>
    <xf numFmtId="43" fontId="6" fillId="0" borderId="24" xfId="57" applyNumberFormat="1" applyFont="1" applyFill="1" applyBorder="1">
      <alignment/>
      <protection/>
    </xf>
    <xf numFmtId="0" fontId="8" fillId="33" borderId="24" xfId="56" applyFont="1" applyFill="1" applyBorder="1" applyAlignment="1">
      <alignment horizontal="left"/>
      <protection/>
    </xf>
    <xf numFmtId="9" fontId="8" fillId="33" borderId="41" xfId="59" applyFont="1" applyFill="1" applyBorder="1" applyAlignment="1">
      <alignment horizontal="right"/>
    </xf>
    <xf numFmtId="9" fontId="8" fillId="2" borderId="12" xfId="59" applyFont="1" applyFill="1" applyBorder="1" applyAlignment="1">
      <alignment horizontal="right"/>
    </xf>
    <xf numFmtId="9" fontId="8" fillId="33" borderId="30" xfId="59" applyFont="1" applyFill="1" applyBorder="1" applyAlignment="1">
      <alignment horizontal="right"/>
    </xf>
    <xf numFmtId="9" fontId="8" fillId="33" borderId="42" xfId="59" applyFont="1" applyFill="1" applyBorder="1" applyAlignment="1">
      <alignment horizontal="right"/>
    </xf>
    <xf numFmtId="9" fontId="8" fillId="2" borderId="43" xfId="59" applyFont="1" applyFill="1" applyBorder="1" applyAlignment="1">
      <alignment horizontal="right"/>
    </xf>
    <xf numFmtId="166" fontId="6" fillId="0" borderId="24" xfId="48" applyNumberFormat="1" applyFont="1" applyBorder="1" applyAlignment="1">
      <alignment/>
    </xf>
    <xf numFmtId="166" fontId="6" fillId="0" borderId="44" xfId="48" applyNumberFormat="1" applyFont="1" applyBorder="1" applyAlignment="1">
      <alignment/>
    </xf>
    <xf numFmtId="166" fontId="6" fillId="2" borderId="28" xfId="48" applyNumberFormat="1" applyFont="1" applyFill="1" applyBorder="1" applyAlignment="1">
      <alignment/>
    </xf>
    <xf numFmtId="166" fontId="6" fillId="10" borderId="28" xfId="48" applyNumberFormat="1" applyFont="1" applyFill="1" applyBorder="1" applyAlignment="1">
      <alignment/>
    </xf>
    <xf numFmtId="9" fontId="8" fillId="33" borderId="45" xfId="59" applyFont="1" applyFill="1" applyBorder="1" applyAlignment="1">
      <alignment horizontal="right"/>
    </xf>
    <xf numFmtId="9" fontId="8" fillId="2" borderId="28" xfId="59" applyFont="1" applyFill="1" applyBorder="1" applyAlignment="1">
      <alignment horizontal="right"/>
    </xf>
    <xf numFmtId="9" fontId="8" fillId="33" borderId="31" xfId="59" applyFont="1" applyFill="1" applyBorder="1" applyAlignment="1">
      <alignment horizontal="right"/>
    </xf>
    <xf numFmtId="9" fontId="8" fillId="33" borderId="46" xfId="59" applyFont="1" applyFill="1" applyBorder="1" applyAlignment="1">
      <alignment horizontal="right"/>
    </xf>
    <xf numFmtId="9" fontId="8" fillId="2" borderId="47" xfId="59" applyFont="1" applyFill="1" applyBorder="1" applyAlignment="1">
      <alignment horizontal="right"/>
    </xf>
    <xf numFmtId="43" fontId="6" fillId="0" borderId="23" xfId="57" applyNumberFormat="1" applyFont="1" applyFill="1" applyBorder="1">
      <alignment/>
      <protection/>
    </xf>
    <xf numFmtId="0" fontId="8" fillId="33" borderId="23" xfId="56" applyFont="1" applyFill="1" applyBorder="1" applyAlignment="1">
      <alignment horizontal="left"/>
      <protection/>
    </xf>
    <xf numFmtId="0" fontId="6" fillId="33" borderId="24" xfId="56" applyFont="1" applyFill="1" applyBorder="1" applyAlignment="1">
      <alignment horizontal="left"/>
      <protection/>
    </xf>
    <xf numFmtId="43" fontId="6" fillId="0" borderId="48" xfId="57" applyNumberFormat="1" applyFont="1" applyFill="1" applyBorder="1">
      <alignment/>
      <protection/>
    </xf>
    <xf numFmtId="0" fontId="8" fillId="33" borderId="48" xfId="56" applyFont="1" applyFill="1" applyBorder="1" applyAlignment="1">
      <alignment horizontal="left"/>
      <protection/>
    </xf>
    <xf numFmtId="166" fontId="6" fillId="0" borderId="48" xfId="48" applyNumberFormat="1" applyFont="1" applyBorder="1" applyAlignment="1">
      <alignment/>
    </xf>
    <xf numFmtId="166" fontId="6" fillId="0" borderId="49" xfId="48" applyNumberFormat="1" applyFont="1" applyBorder="1" applyAlignment="1">
      <alignment/>
    </xf>
    <xf numFmtId="166" fontId="6" fillId="2" borderId="50" xfId="48" applyNumberFormat="1" applyFont="1" applyFill="1" applyBorder="1" applyAlignment="1">
      <alignment/>
    </xf>
    <xf numFmtId="166" fontId="6" fillId="10" borderId="50" xfId="48" applyNumberFormat="1" applyFont="1" applyFill="1" applyBorder="1" applyAlignment="1">
      <alignment/>
    </xf>
    <xf numFmtId="9" fontId="8" fillId="33" borderId="51" xfId="59" applyFont="1" applyFill="1" applyBorder="1" applyAlignment="1">
      <alignment horizontal="right"/>
    </xf>
    <xf numFmtId="9" fontId="8" fillId="2" borderId="29" xfId="59" applyFont="1" applyFill="1" applyBorder="1" applyAlignment="1">
      <alignment horizontal="right"/>
    </xf>
    <xf numFmtId="9" fontId="8" fillId="33" borderId="32" xfId="59" applyFont="1" applyFill="1" applyBorder="1" applyAlignment="1">
      <alignment horizontal="right"/>
    </xf>
    <xf numFmtId="9" fontId="8" fillId="33" borderId="52" xfId="59" applyFont="1" applyFill="1" applyBorder="1" applyAlignment="1">
      <alignment horizontal="right"/>
    </xf>
    <xf numFmtId="9" fontId="8" fillId="2" borderId="53" xfId="59" applyFont="1" applyFill="1" applyBorder="1" applyAlignment="1">
      <alignment horizontal="right"/>
    </xf>
    <xf numFmtId="166" fontId="6" fillId="10" borderId="26" xfId="48" applyNumberFormat="1" applyFont="1" applyFill="1" applyBorder="1" applyAlignment="1">
      <alignment/>
    </xf>
    <xf numFmtId="9" fontId="8" fillId="33" borderId="21" xfId="59" applyFont="1" applyFill="1" applyBorder="1" applyAlignment="1">
      <alignment horizontal="right"/>
    </xf>
    <xf numFmtId="9" fontId="8" fillId="2" borderId="26" xfId="59" applyFont="1" applyFill="1" applyBorder="1" applyAlignment="1">
      <alignment horizontal="right"/>
    </xf>
    <xf numFmtId="9" fontId="8" fillId="33" borderId="22" xfId="59" applyFont="1" applyFill="1" applyBorder="1" applyAlignment="1">
      <alignment horizontal="right"/>
    </xf>
    <xf numFmtId="9" fontId="8" fillId="33" borderId="37" xfId="59" applyFont="1" applyFill="1" applyBorder="1" applyAlignment="1">
      <alignment horizontal="right"/>
    </xf>
    <xf numFmtId="9" fontId="8" fillId="2" borderId="13" xfId="59" applyFont="1" applyFill="1" applyBorder="1" applyAlignment="1">
      <alignment horizontal="right"/>
    </xf>
    <xf numFmtId="166" fontId="6" fillId="0" borderId="26" xfId="48" applyNumberFormat="1" applyFont="1" applyBorder="1" applyAlignment="1">
      <alignment/>
    </xf>
    <xf numFmtId="166" fontId="6" fillId="0" borderId="0" xfId="48" applyNumberFormat="1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vertical="center"/>
      <protection/>
    </xf>
    <xf numFmtId="43" fontId="6" fillId="0" borderId="38" xfId="56" applyNumberFormat="1" applyFont="1" applyFill="1" applyBorder="1">
      <alignment/>
      <protection/>
    </xf>
    <xf numFmtId="166" fontId="6" fillId="2" borderId="54" xfId="48" applyNumberFormat="1" applyFont="1" applyFill="1" applyBorder="1" applyAlignment="1">
      <alignment/>
    </xf>
    <xf numFmtId="166" fontId="6" fillId="2" borderId="55" xfId="48" applyNumberFormat="1" applyFont="1" applyFill="1" applyBorder="1" applyAlignment="1">
      <alignment/>
    </xf>
    <xf numFmtId="43" fontId="6" fillId="0" borderId="24" xfId="56" applyNumberFormat="1" applyFont="1" applyFill="1" applyBorder="1">
      <alignment/>
      <protection/>
    </xf>
    <xf numFmtId="166" fontId="6" fillId="2" borderId="47" xfId="48" applyNumberFormat="1" applyFont="1" applyFill="1" applyBorder="1" applyAlignment="1">
      <alignment/>
    </xf>
    <xf numFmtId="166" fontId="6" fillId="2" borderId="56" xfId="48" applyNumberFormat="1" applyFont="1" applyFill="1" applyBorder="1" applyAlignment="1">
      <alignment/>
    </xf>
    <xf numFmtId="43" fontId="6" fillId="0" borderId="23" xfId="56" applyNumberFormat="1" applyFont="1" applyFill="1" applyBorder="1">
      <alignment/>
      <protection/>
    </xf>
    <xf numFmtId="43" fontId="6" fillId="0" borderId="48" xfId="56" applyNumberFormat="1" applyFont="1" applyFill="1" applyBorder="1">
      <alignment/>
      <protection/>
    </xf>
    <xf numFmtId="166" fontId="6" fillId="2" borderId="53" xfId="48" applyNumberFormat="1" applyFont="1" applyFill="1" applyBorder="1" applyAlignment="1">
      <alignment/>
    </xf>
    <xf numFmtId="166" fontId="6" fillId="2" borderId="57" xfId="48" applyNumberFormat="1" applyFont="1" applyFill="1" applyBorder="1" applyAlignment="1">
      <alignment/>
    </xf>
    <xf numFmtId="166" fontId="6" fillId="2" borderId="13" xfId="48" applyNumberFormat="1" applyFont="1" applyFill="1" applyBorder="1" applyAlignment="1">
      <alignment/>
    </xf>
    <xf numFmtId="166" fontId="6" fillId="2" borderId="11" xfId="48" applyNumberFormat="1" applyFont="1" applyFill="1" applyBorder="1" applyAlignment="1">
      <alignment/>
    </xf>
    <xf numFmtId="43" fontId="6" fillId="0" borderId="0" xfId="48" applyNumberFormat="1" applyFont="1" applyAlignment="1">
      <alignment/>
    </xf>
    <xf numFmtId="9" fontId="8" fillId="10" borderId="12" xfId="59" applyFont="1" applyFill="1" applyBorder="1" applyAlignment="1">
      <alignment horizontal="right"/>
    </xf>
    <xf numFmtId="9" fontId="8" fillId="10" borderId="28" xfId="59" applyFont="1" applyFill="1" applyBorder="1" applyAlignment="1">
      <alignment horizontal="right"/>
    </xf>
    <xf numFmtId="9" fontId="8" fillId="10" borderId="50" xfId="59" applyFont="1" applyFill="1" applyBorder="1" applyAlignment="1">
      <alignment horizontal="right"/>
    </xf>
    <xf numFmtId="9" fontId="8" fillId="10" borderId="26" xfId="59" applyFont="1" applyFill="1" applyBorder="1" applyAlignment="1">
      <alignment horizontal="right"/>
    </xf>
    <xf numFmtId="9" fontId="8" fillId="33" borderId="38" xfId="59" applyFont="1" applyFill="1" applyBorder="1" applyAlignment="1">
      <alignment horizontal="right"/>
    </xf>
    <xf numFmtId="9" fontId="8" fillId="33" borderId="24" xfId="59" applyFont="1" applyFill="1" applyBorder="1" applyAlignment="1">
      <alignment horizontal="right"/>
    </xf>
    <xf numFmtId="9" fontId="8" fillId="33" borderId="25" xfId="59" applyFont="1" applyFill="1" applyBorder="1" applyAlignment="1">
      <alignment horizontal="right"/>
    </xf>
    <xf numFmtId="9" fontId="8" fillId="33" borderId="10" xfId="59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166" fontId="54" fillId="0" borderId="0" xfId="48" applyNumberFormat="1" applyFont="1" applyBorder="1" applyAlignment="1">
      <alignment/>
    </xf>
    <xf numFmtId="43" fontId="54" fillId="0" borderId="0" xfId="48" applyFont="1" applyBorder="1" applyAlignment="1">
      <alignment/>
    </xf>
    <xf numFmtId="43" fontId="7" fillId="0" borderId="0" xfId="48" applyFont="1" applyAlignment="1">
      <alignment horizontal="center"/>
    </xf>
    <xf numFmtId="166" fontId="6" fillId="3" borderId="40" xfId="48" applyNumberFormat="1" applyFont="1" applyFill="1" applyBorder="1" applyAlignment="1">
      <alignment/>
    </xf>
    <xf numFmtId="166" fontId="6" fillId="3" borderId="28" xfId="48" applyNumberFormat="1" applyFont="1" applyFill="1" applyBorder="1" applyAlignment="1">
      <alignment/>
    </xf>
    <xf numFmtId="166" fontId="6" fillId="3" borderId="50" xfId="48" applyNumberFormat="1" applyFont="1" applyFill="1" applyBorder="1" applyAlignment="1">
      <alignment/>
    </xf>
    <xf numFmtId="166" fontId="6" fillId="3" borderId="26" xfId="48" applyNumberFormat="1" applyFont="1" applyFill="1" applyBorder="1" applyAlignment="1">
      <alignment/>
    </xf>
    <xf numFmtId="43" fontId="7" fillId="3" borderId="43" xfId="48" applyFont="1" applyFill="1" applyBorder="1" applyAlignment="1">
      <alignment horizontal="center" vertical="center" wrapText="1"/>
    </xf>
    <xf numFmtId="43" fontId="7" fillId="3" borderId="58" xfId="48" applyFont="1" applyFill="1" applyBorder="1" applyAlignment="1">
      <alignment horizontal="center" vertical="center" wrapText="1"/>
    </xf>
    <xf numFmtId="43" fontId="7" fillId="3" borderId="33" xfId="48" applyFont="1" applyFill="1" applyBorder="1" applyAlignment="1">
      <alignment horizontal="center" vertical="center" wrapText="1"/>
    </xf>
    <xf numFmtId="43" fontId="7" fillId="0" borderId="16" xfId="48" applyFont="1" applyBorder="1" applyAlignment="1">
      <alignment horizontal="center" vertical="center"/>
    </xf>
    <xf numFmtId="43" fontId="7" fillId="0" borderId="59" xfId="48" applyFont="1" applyBorder="1" applyAlignment="1">
      <alignment horizontal="center" vertical="center"/>
    </xf>
    <xf numFmtId="43" fontId="7" fillId="0" borderId="43" xfId="48" applyFont="1" applyBorder="1" applyAlignment="1">
      <alignment horizontal="center" vertical="center"/>
    </xf>
    <xf numFmtId="43" fontId="7" fillId="10" borderId="43" xfId="48" applyFont="1" applyFill="1" applyBorder="1" applyAlignment="1">
      <alignment horizontal="center" vertical="center" wrapText="1"/>
    </xf>
    <xf numFmtId="43" fontId="7" fillId="10" borderId="58" xfId="48" applyFont="1" applyFill="1" applyBorder="1" applyAlignment="1">
      <alignment horizontal="center" vertical="center" wrapText="1"/>
    </xf>
    <xf numFmtId="43" fontId="7" fillId="10" borderId="33" xfId="48" applyFont="1" applyFill="1" applyBorder="1" applyAlignment="1">
      <alignment horizontal="center" vertical="center" wrapText="1"/>
    </xf>
    <xf numFmtId="43" fontId="11" fillId="0" borderId="10" xfId="48" applyFont="1" applyBorder="1" applyAlignment="1">
      <alignment horizontal="center"/>
    </xf>
    <xf numFmtId="43" fontId="11" fillId="0" borderId="11" xfId="48" applyFont="1" applyBorder="1" applyAlignment="1">
      <alignment horizontal="center"/>
    </xf>
    <xf numFmtId="43" fontId="11" fillId="0" borderId="13" xfId="48" applyFont="1" applyBorder="1" applyAlignment="1">
      <alignment horizontal="center"/>
    </xf>
    <xf numFmtId="43" fontId="7" fillId="0" borderId="10" xfId="48" applyFont="1" applyBorder="1" applyAlignment="1">
      <alignment horizontal="center"/>
    </xf>
    <xf numFmtId="43" fontId="7" fillId="0" borderId="11" xfId="48" applyFont="1" applyBorder="1" applyAlignment="1">
      <alignment horizontal="center"/>
    </xf>
    <xf numFmtId="43" fontId="7" fillId="0" borderId="13" xfId="48" applyFont="1" applyBorder="1" applyAlignment="1">
      <alignment horizontal="center"/>
    </xf>
    <xf numFmtId="43" fontId="11" fillId="0" borderId="21" xfId="48" applyFont="1" applyBorder="1" applyAlignment="1">
      <alignment horizontal="center" vertical="center"/>
    </xf>
    <xf numFmtId="43" fontId="11" fillId="0" borderId="22" xfId="48" applyFont="1" applyBorder="1" applyAlignment="1">
      <alignment horizontal="center" vertical="center"/>
    </xf>
    <xf numFmtId="43" fontId="11" fillId="0" borderId="37" xfId="48" applyFont="1" applyBorder="1" applyAlignment="1">
      <alignment horizontal="center" vertical="center"/>
    </xf>
    <xf numFmtId="43" fontId="7" fillId="0" borderId="10" xfId="48" applyFont="1" applyBorder="1" applyAlignment="1">
      <alignment horizontal="center" vertical="center"/>
    </xf>
    <xf numFmtId="43" fontId="7" fillId="0" borderId="11" xfId="48" applyFont="1" applyBorder="1" applyAlignment="1">
      <alignment horizontal="center" vertical="center"/>
    </xf>
    <xf numFmtId="43" fontId="7" fillId="0" borderId="13" xfId="48" applyFont="1" applyBorder="1" applyAlignment="1">
      <alignment horizontal="center" vertical="center"/>
    </xf>
    <xf numFmtId="43" fontId="7" fillId="0" borderId="0" xfId="48" applyFont="1" applyAlignment="1">
      <alignment horizontal="center"/>
    </xf>
    <xf numFmtId="43" fontId="7" fillId="0" borderId="12" xfId="48" applyFont="1" applyBorder="1" applyAlignment="1">
      <alignment horizontal="center" vertical="center"/>
    </xf>
    <xf numFmtId="43" fontId="7" fillId="0" borderId="14" xfId="48" applyFont="1" applyBorder="1" applyAlignment="1">
      <alignment horizontal="center" vertical="center"/>
    </xf>
    <xf numFmtId="43" fontId="7" fillId="0" borderId="15" xfId="48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3375"/>
          <c:w val="0.950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Gráficos!$L$1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Gráficos!$L$2:$L$3</c:f>
              <c:numCache/>
            </c:numRef>
          </c:val>
        </c:ser>
        <c:ser>
          <c:idx val="0"/>
          <c:order val="1"/>
          <c:tx>
            <c:strRef>
              <c:f>Gráficos!$M$1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Gráficos!$M$2:$M$3</c:f>
              <c:numCache/>
            </c:numRef>
          </c:val>
        </c:ser>
        <c:ser>
          <c:idx val="2"/>
          <c:order val="2"/>
          <c:tx>
            <c:strRef>
              <c:f>Gráficos!$N$1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Gráficos!$K$2:$K$3</c:f>
              <c:strCache/>
            </c:strRef>
          </c:cat>
          <c:val>
            <c:numRef>
              <c:f>Gráficos!$N$2:$N$3</c:f>
              <c:numCache/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  <c:max val="500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08977"/>
        <c:crossesAt val="1"/>
        <c:crossBetween val="between"/>
        <c:dispUnits/>
        <c:majorUnit val="5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3375"/>
          <c:w val="0.9337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Gráficos!$L$28</c:f>
              <c:strCache>
                <c:ptCount val="1"/>
                <c:pt idx="0">
                  <c:v>Coparticipación Nacional</c:v>
                </c:pt>
              </c:strCache>
            </c:strRef>
          </c:tx>
          <c:spPr>
            <a:solidFill>
              <a:srgbClr val="00A8E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Gráficos!$L$29:$L$30</c:f>
              <c:numCache/>
            </c:numRef>
          </c:val>
        </c:ser>
        <c:ser>
          <c:idx val="0"/>
          <c:order val="1"/>
          <c:tx>
            <c:strRef>
              <c:f>Gráficos!$M$28</c:f>
              <c:strCache>
                <c:ptCount val="1"/>
                <c:pt idx="0">
                  <c:v>Coparticipación Provincial</c:v>
                </c:pt>
              </c:strCache>
            </c:strRef>
          </c:tx>
          <c:spPr>
            <a:solidFill>
              <a:srgbClr val="9926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Gráficos!$M$29:$M$30</c:f>
              <c:numCache/>
            </c:numRef>
          </c:val>
        </c:ser>
        <c:ser>
          <c:idx val="2"/>
          <c:order val="2"/>
          <c:tx>
            <c:strRef>
              <c:f>Gráficos!$N$28</c:f>
              <c:strCache>
                <c:ptCount val="1"/>
                <c:pt idx="0">
                  <c:v>Fondo Federal Solidario</c:v>
                </c:pt>
              </c:strCache>
            </c:strRef>
          </c:tx>
          <c:spPr>
            <a:solidFill>
              <a:srgbClr val="A3CF6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Gráficos!$K$29:$K$30</c:f>
              <c:strCache/>
            </c:strRef>
          </c:cat>
          <c:val>
            <c:numRef>
              <c:f>Gráficos!$N$29:$N$30</c:f>
              <c:numCache/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ax val="5500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\$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20779"/>
        <c:crossesAt val="1"/>
        <c:crossBetween val="between"/>
        <c:dispUnits/>
        <c:majorUnit val="100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92"/>
          <c:w val="0.805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-0.00725</cdr:y>
    </cdr:from>
    <cdr:to>
      <cdr:x>0.9815</cdr:x>
      <cdr:y>0.1895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-28574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(Acumulado a Diciembre 2017 vs 2016)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0.9705</cdr:x>
      <cdr:y>0.197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6838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Coparticipación de Impuestos Nacionales y Provinciales y 
</a:t>
          </a:r>
          <a:r>
            <a:rPr lang="en-US" cap="none" sz="13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Distribución del Fondo Federal Solidario 
</a:t>
          </a:r>
          <a:r>
            <a:rPr lang="en-US" cap="none" sz="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(Diciembre 2017 vs 2016)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9</xdr:col>
      <xdr:colOff>266700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" y="28575"/>
        <a:ext cx="7048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25</xdr:row>
      <xdr:rowOff>28575</xdr:rowOff>
    </xdr:from>
    <xdr:to>
      <xdr:col>9</xdr:col>
      <xdr:colOff>266700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76200" y="4238625"/>
        <a:ext cx="70485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"/>
  <sheetViews>
    <sheetView showGridLines="0" tabSelected="1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6" sqref="Z6:Z83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3" width="13.7109375" style="1" customWidth="1"/>
    <col min="4" max="4" width="15.140625" style="1" customWidth="1"/>
    <col min="5" max="5" width="13.7109375" style="1" customWidth="1"/>
    <col min="6" max="6" width="14.57421875" style="1" customWidth="1"/>
    <col min="7" max="10" width="13.7109375" style="1" customWidth="1"/>
    <col min="11" max="11" width="14.28125" style="1" customWidth="1"/>
    <col min="12" max="13" width="13.7109375" style="1" customWidth="1"/>
    <col min="14" max="14" width="1.28515625" style="40" customWidth="1"/>
    <col min="15" max="15" width="27.57421875" style="1" customWidth="1"/>
    <col min="16" max="16" width="13.421875" style="1" customWidth="1"/>
    <col min="17" max="17" width="13.57421875" style="1" customWidth="1"/>
    <col min="18" max="18" width="14.8515625" style="1" customWidth="1"/>
    <col min="19" max="19" width="13.7109375" style="1" customWidth="1"/>
    <col min="20" max="20" width="14.57421875" style="1" customWidth="1"/>
    <col min="21" max="23" width="13.7109375" style="1" customWidth="1"/>
    <col min="24" max="24" width="14.57421875" style="1" customWidth="1"/>
    <col min="25" max="26" width="13.7109375" style="1" customWidth="1"/>
    <col min="27" max="27" width="1.421875" style="1" customWidth="1"/>
    <col min="28" max="28" width="29.421875" style="1" customWidth="1"/>
    <col min="29" max="29" width="13.00390625" style="1" customWidth="1"/>
    <col min="30" max="30" width="12.8515625" style="1" customWidth="1"/>
    <col min="31" max="31" width="12.7109375" style="1" customWidth="1"/>
    <col min="32" max="39" width="12.8515625" style="1" customWidth="1"/>
    <col min="40" max="40" width="6.28125" style="1" customWidth="1"/>
    <col min="41" max="41" width="14.00390625" style="1" customWidth="1"/>
    <col min="42" max="16384" width="11.421875" style="1" customWidth="1"/>
  </cols>
  <sheetData>
    <row r="1" spans="1:39" ht="13.5">
      <c r="A1" s="145" t="s">
        <v>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19"/>
      <c r="O1" s="145" t="s">
        <v>92</v>
      </c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B1" s="145" t="s">
        <v>92</v>
      </c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</row>
    <row r="2" spans="1:31" ht="14.25" thickBot="1">
      <c r="A2" s="1" t="s">
        <v>97</v>
      </c>
      <c r="B2" s="12" t="s">
        <v>107</v>
      </c>
      <c r="O2" s="1" t="s">
        <v>97</v>
      </c>
      <c r="P2" s="12" t="s">
        <v>108</v>
      </c>
      <c r="AB2" s="1" t="s">
        <v>97</v>
      </c>
      <c r="AC2" s="12" t="s">
        <v>109</v>
      </c>
      <c r="AD2" s="12"/>
      <c r="AE2" s="12"/>
    </row>
    <row r="3" spans="1:39" ht="26.25" thickBot="1">
      <c r="A3" s="146" t="s">
        <v>50</v>
      </c>
      <c r="B3" s="13" t="s">
        <v>91</v>
      </c>
      <c r="C3" s="142" t="s">
        <v>56</v>
      </c>
      <c r="D3" s="143"/>
      <c r="E3" s="143"/>
      <c r="F3" s="143"/>
      <c r="G3" s="143"/>
      <c r="H3" s="143"/>
      <c r="I3" s="143"/>
      <c r="J3" s="143"/>
      <c r="K3" s="144"/>
      <c r="L3" s="130" t="s">
        <v>96</v>
      </c>
      <c r="M3" s="124" t="s">
        <v>115</v>
      </c>
      <c r="O3" s="146" t="s">
        <v>50</v>
      </c>
      <c r="P3" s="13" t="s">
        <v>91</v>
      </c>
      <c r="Q3" s="142" t="s">
        <v>56</v>
      </c>
      <c r="R3" s="143"/>
      <c r="S3" s="143"/>
      <c r="T3" s="143"/>
      <c r="U3" s="143"/>
      <c r="V3" s="143"/>
      <c r="W3" s="143"/>
      <c r="X3" s="143"/>
      <c r="Y3" s="144"/>
      <c r="Z3" s="130" t="s">
        <v>96</v>
      </c>
      <c r="AB3" s="146" t="s">
        <v>50</v>
      </c>
      <c r="AC3" s="4" t="s">
        <v>91</v>
      </c>
      <c r="AD3" s="127" t="s">
        <v>56</v>
      </c>
      <c r="AE3" s="128"/>
      <c r="AF3" s="128"/>
      <c r="AG3" s="128"/>
      <c r="AH3" s="128"/>
      <c r="AI3" s="128"/>
      <c r="AJ3" s="128"/>
      <c r="AK3" s="128"/>
      <c r="AL3" s="129"/>
      <c r="AM3" s="130" t="s">
        <v>96</v>
      </c>
    </row>
    <row r="4" spans="1:39" ht="16.5" customHeight="1" thickBot="1">
      <c r="A4" s="147"/>
      <c r="B4" s="14" t="s">
        <v>95</v>
      </c>
      <c r="C4" s="133" t="s">
        <v>57</v>
      </c>
      <c r="D4" s="134"/>
      <c r="E4" s="134"/>
      <c r="F4" s="135"/>
      <c r="G4" s="136" t="s">
        <v>58</v>
      </c>
      <c r="H4" s="137"/>
      <c r="I4" s="137"/>
      <c r="J4" s="137"/>
      <c r="K4" s="138"/>
      <c r="L4" s="131"/>
      <c r="M4" s="125"/>
      <c r="O4" s="147"/>
      <c r="P4" s="14" t="s">
        <v>95</v>
      </c>
      <c r="Q4" s="133" t="s">
        <v>57</v>
      </c>
      <c r="R4" s="134"/>
      <c r="S4" s="134"/>
      <c r="T4" s="135"/>
      <c r="U4" s="136" t="s">
        <v>58</v>
      </c>
      <c r="V4" s="137"/>
      <c r="W4" s="137"/>
      <c r="X4" s="137"/>
      <c r="Y4" s="138"/>
      <c r="Z4" s="131"/>
      <c r="AB4" s="147"/>
      <c r="AC4" s="10" t="s">
        <v>95</v>
      </c>
      <c r="AD4" s="139" t="s">
        <v>57</v>
      </c>
      <c r="AE4" s="140"/>
      <c r="AF4" s="140"/>
      <c r="AG4" s="141"/>
      <c r="AH4" s="142" t="s">
        <v>58</v>
      </c>
      <c r="AI4" s="143"/>
      <c r="AJ4" s="143"/>
      <c r="AK4" s="143"/>
      <c r="AL4" s="144"/>
      <c r="AM4" s="131"/>
    </row>
    <row r="5" spans="1:39" s="18" customFormat="1" ht="54" customHeight="1" thickBot="1">
      <c r="A5" s="148"/>
      <c r="B5" s="15">
        <v>42348</v>
      </c>
      <c r="C5" s="19" t="s">
        <v>93</v>
      </c>
      <c r="D5" s="20" t="s">
        <v>102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2"/>
      <c r="M5" s="126"/>
      <c r="N5" s="41"/>
      <c r="O5" s="148"/>
      <c r="P5" s="15">
        <v>42348</v>
      </c>
      <c r="Q5" s="19" t="s">
        <v>93</v>
      </c>
      <c r="R5" s="20" t="s">
        <v>103</v>
      </c>
      <c r="S5" s="27" t="s">
        <v>55</v>
      </c>
      <c r="T5" s="26" t="s">
        <v>51</v>
      </c>
      <c r="U5" s="16" t="s">
        <v>52</v>
      </c>
      <c r="V5" s="17" t="s">
        <v>53</v>
      </c>
      <c r="W5" s="17" t="s">
        <v>54</v>
      </c>
      <c r="X5" s="27" t="s">
        <v>55</v>
      </c>
      <c r="Y5" s="39" t="s">
        <v>51</v>
      </c>
      <c r="Z5" s="132"/>
      <c r="AB5" s="148"/>
      <c r="AC5" s="11">
        <v>42348</v>
      </c>
      <c r="AD5" s="42" t="s">
        <v>93</v>
      </c>
      <c r="AE5" s="43" t="s">
        <v>104</v>
      </c>
      <c r="AF5" s="27" t="s">
        <v>55</v>
      </c>
      <c r="AG5" s="39" t="s">
        <v>51</v>
      </c>
      <c r="AH5" s="44" t="s">
        <v>52</v>
      </c>
      <c r="AI5" s="45" t="s">
        <v>53</v>
      </c>
      <c r="AJ5" s="46" t="s">
        <v>54</v>
      </c>
      <c r="AK5" s="27" t="s">
        <v>55</v>
      </c>
      <c r="AL5" s="39" t="s">
        <v>51</v>
      </c>
      <c r="AM5" s="132"/>
    </row>
    <row r="6" spans="1:39" ht="13.5">
      <c r="A6" s="47" t="s">
        <v>60</v>
      </c>
      <c r="B6" s="48" t="s">
        <v>59</v>
      </c>
      <c r="C6" s="21">
        <v>1739571.4863962217</v>
      </c>
      <c r="D6" s="33">
        <v>137146.56832485372</v>
      </c>
      <c r="E6" s="28">
        <f aca="true" t="shared" si="0" ref="E6:E69">+SUM(C6:D6)</f>
        <v>1876718.0547210753</v>
      </c>
      <c r="F6" s="94">
        <v>749241.78</v>
      </c>
      <c r="G6" s="49">
        <v>54051.31000000001</v>
      </c>
      <c r="H6" s="50">
        <v>54590.48000000001</v>
      </c>
      <c r="I6" s="50">
        <v>22054.39</v>
      </c>
      <c r="J6" s="51">
        <f aca="true" t="shared" si="1" ref="J6:J69">+G6+H6+I6</f>
        <v>130696.18000000002</v>
      </c>
      <c r="K6" s="95">
        <v>40072.63</v>
      </c>
      <c r="L6" s="52">
        <v>175788.71000000002</v>
      </c>
      <c r="M6" s="120">
        <v>9923.16</v>
      </c>
      <c r="O6" s="47" t="s">
        <v>60</v>
      </c>
      <c r="P6" s="48" t="s">
        <v>59</v>
      </c>
      <c r="Q6" s="21">
        <v>1272372.4289139388</v>
      </c>
      <c r="R6" s="33">
        <v>111291.57627753221</v>
      </c>
      <c r="S6" s="28">
        <f aca="true" t="shared" si="2" ref="S6:S69">+SUM(Q6:R6)</f>
        <v>1383664.005191471</v>
      </c>
      <c r="T6" s="94">
        <v>571047.64</v>
      </c>
      <c r="U6" s="49">
        <v>40820.149999999994</v>
      </c>
      <c r="V6" s="50">
        <v>39207.990000000005</v>
      </c>
      <c r="W6" s="50">
        <v>9394.67</v>
      </c>
      <c r="X6" s="51">
        <f>+U6+V6+W6</f>
        <v>89422.81</v>
      </c>
      <c r="Y6" s="94">
        <v>21674.45</v>
      </c>
      <c r="Z6" s="52">
        <v>97074.13</v>
      </c>
      <c r="AB6" s="53" t="s">
        <v>60</v>
      </c>
      <c r="AC6" s="54" t="s">
        <v>59</v>
      </c>
      <c r="AD6" s="110">
        <f aca="true" t="shared" si="3" ref="AD6:AD37">+C6/Q6-1</f>
        <v>0.3671873477178933</v>
      </c>
      <c r="AE6" s="58">
        <f aca="true" t="shared" si="4" ref="AE6:AE37">+D6/R6-1</f>
        <v>0.23231760131463952</v>
      </c>
      <c r="AF6" s="56">
        <f aca="true" t="shared" si="5" ref="AF6:AF37">+E6/S6-1</f>
        <v>0.3563394347758404</v>
      </c>
      <c r="AG6" s="56">
        <f aca="true" t="shared" si="6" ref="AG6:AG37">+F6/T6-1</f>
        <v>0.31204776540184986</v>
      </c>
      <c r="AH6" s="55">
        <f aca="true" t="shared" si="7" ref="AH6:AH37">+G6/U6-1</f>
        <v>0.3241330568359013</v>
      </c>
      <c r="AI6" s="57">
        <f aca="true" t="shared" si="8" ref="AI6:AI37">+H6/V6-1</f>
        <v>0.39233049182067226</v>
      </c>
      <c r="AJ6" s="58">
        <f aca="true" t="shared" si="9" ref="AJ6:AJ37">+I6/W6-1</f>
        <v>1.3475428088479955</v>
      </c>
      <c r="AK6" s="59">
        <f aca="true" t="shared" si="10" ref="AK6:AK37">+J6/X6-1</f>
        <v>0.46155304222714566</v>
      </c>
      <c r="AL6" s="59">
        <f aca="true" t="shared" si="11" ref="AL6:AL37">+K6/Y6-1</f>
        <v>0.8488418391239454</v>
      </c>
      <c r="AM6" s="106">
        <f aca="true" t="shared" si="12" ref="AM6:AM37">+L6/Z6-1</f>
        <v>0.8108708262438202</v>
      </c>
    </row>
    <row r="7" spans="1:39" ht="13.5">
      <c r="A7" s="53" t="s">
        <v>61</v>
      </c>
      <c r="B7" s="54" t="s">
        <v>59</v>
      </c>
      <c r="C7" s="22">
        <v>2001643.6162638706</v>
      </c>
      <c r="D7" s="34">
        <v>157808.14707916707</v>
      </c>
      <c r="E7" s="29">
        <f t="shared" si="0"/>
        <v>2159451.7633430376</v>
      </c>
      <c r="F7" s="97">
        <v>862117.5</v>
      </c>
      <c r="G7" s="60">
        <v>174319.28</v>
      </c>
      <c r="H7" s="61">
        <v>15921.13</v>
      </c>
      <c r="I7" s="61">
        <v>11788.840000000002</v>
      </c>
      <c r="J7" s="62">
        <f t="shared" si="1"/>
        <v>202029.25</v>
      </c>
      <c r="K7" s="98">
        <v>118325.51</v>
      </c>
      <c r="L7" s="63">
        <v>202271.82</v>
      </c>
      <c r="M7" s="121">
        <v>-4634.81</v>
      </c>
      <c r="O7" s="53" t="s">
        <v>61</v>
      </c>
      <c r="P7" s="54" t="s">
        <v>59</v>
      </c>
      <c r="Q7" s="22">
        <v>1477465.917028951</v>
      </c>
      <c r="R7" s="34">
        <v>129230.64589102572</v>
      </c>
      <c r="S7" s="29">
        <f t="shared" si="2"/>
        <v>1606696.5629199767</v>
      </c>
      <c r="T7" s="97">
        <v>663094.7</v>
      </c>
      <c r="U7" s="60">
        <v>134683.81</v>
      </c>
      <c r="V7" s="61">
        <v>16129.969999999998</v>
      </c>
      <c r="W7" s="61">
        <v>12356.08</v>
      </c>
      <c r="X7" s="62">
        <f aca="true" t="shared" si="13" ref="X7:X70">+U7+V7+W7</f>
        <v>163169.86</v>
      </c>
      <c r="Y7" s="97">
        <v>66109.27</v>
      </c>
      <c r="Z7" s="63">
        <v>112721.49999999999</v>
      </c>
      <c r="AB7" s="53" t="s">
        <v>61</v>
      </c>
      <c r="AC7" s="54" t="s">
        <v>59</v>
      </c>
      <c r="AD7" s="111">
        <f t="shared" si="3"/>
        <v>0.354781584599253</v>
      </c>
      <c r="AE7" s="67">
        <f t="shared" si="4"/>
        <v>0.22113563691571625</v>
      </c>
      <c r="AF7" s="65">
        <f t="shared" si="5"/>
        <v>0.34403210486645674</v>
      </c>
      <c r="AG7" s="65">
        <f t="shared" si="6"/>
        <v>0.30014234769181547</v>
      </c>
      <c r="AH7" s="64">
        <f t="shared" si="7"/>
        <v>0.2942853339239513</v>
      </c>
      <c r="AI7" s="66">
        <f t="shared" si="8"/>
        <v>-0.012947327242394002</v>
      </c>
      <c r="AJ7" s="67">
        <f t="shared" si="9"/>
        <v>-0.04590776362729909</v>
      </c>
      <c r="AK7" s="68">
        <f t="shared" si="10"/>
        <v>0.23815298977396937</v>
      </c>
      <c r="AL7" s="68">
        <f t="shared" si="11"/>
        <v>0.7898474752481761</v>
      </c>
      <c r="AM7" s="107">
        <f t="shared" si="12"/>
        <v>0.7944386829486836</v>
      </c>
    </row>
    <row r="8" spans="1:39" ht="13.5">
      <c r="A8" s="53" t="s">
        <v>0</v>
      </c>
      <c r="B8" s="54" t="s">
        <v>62</v>
      </c>
      <c r="C8" s="22">
        <v>1868716.3794138257</v>
      </c>
      <c r="D8" s="34">
        <v>147328.25906452964</v>
      </c>
      <c r="E8" s="29">
        <f t="shared" si="0"/>
        <v>2016044.6384783552</v>
      </c>
      <c r="F8" s="97">
        <v>804865.1</v>
      </c>
      <c r="G8" s="60">
        <v>100972.27</v>
      </c>
      <c r="H8" s="61">
        <v>63286.13999999999</v>
      </c>
      <c r="I8" s="61">
        <v>46059.08</v>
      </c>
      <c r="J8" s="62">
        <f t="shared" si="1"/>
        <v>210317.49</v>
      </c>
      <c r="K8" s="98">
        <v>115237.89</v>
      </c>
      <c r="L8" s="63">
        <v>188839.18</v>
      </c>
      <c r="M8" s="121">
        <v>114443.56</v>
      </c>
      <c r="O8" s="53" t="s">
        <v>0</v>
      </c>
      <c r="P8" s="54" t="s">
        <v>62</v>
      </c>
      <c r="Q8" s="22">
        <v>1373240.1483549676</v>
      </c>
      <c r="R8" s="34">
        <v>120114.25054884903</v>
      </c>
      <c r="S8" s="29">
        <f t="shared" si="2"/>
        <v>1493354.3989038167</v>
      </c>
      <c r="T8" s="97">
        <v>616317.61</v>
      </c>
      <c r="U8" s="60">
        <v>66221.57999999999</v>
      </c>
      <c r="V8" s="61">
        <v>51295.259999999995</v>
      </c>
      <c r="W8" s="61">
        <v>18528.370000000003</v>
      </c>
      <c r="X8" s="62">
        <f t="shared" si="13"/>
        <v>136045.21</v>
      </c>
      <c r="Y8" s="97">
        <v>56989.61</v>
      </c>
      <c r="Z8" s="63">
        <v>104769.73</v>
      </c>
      <c r="AB8" s="69" t="s">
        <v>0</v>
      </c>
      <c r="AC8" s="70" t="s">
        <v>62</v>
      </c>
      <c r="AD8" s="111">
        <f t="shared" si="3"/>
        <v>0.36080814535782335</v>
      </c>
      <c r="AE8" s="67">
        <f t="shared" si="4"/>
        <v>0.22656769193771065</v>
      </c>
      <c r="AF8" s="65">
        <f t="shared" si="5"/>
        <v>0.35001084803326976</v>
      </c>
      <c r="AG8" s="65">
        <f t="shared" si="6"/>
        <v>0.30592585209434464</v>
      </c>
      <c r="AH8" s="64">
        <f t="shared" si="7"/>
        <v>0.5247638307633256</v>
      </c>
      <c r="AI8" s="66">
        <f t="shared" si="8"/>
        <v>0.23376194993455535</v>
      </c>
      <c r="AJ8" s="67">
        <f t="shared" si="9"/>
        <v>1.485867888000941</v>
      </c>
      <c r="AK8" s="68">
        <f t="shared" si="10"/>
        <v>0.5459382215661985</v>
      </c>
      <c r="AL8" s="68">
        <f t="shared" si="11"/>
        <v>1.0220859556680595</v>
      </c>
      <c r="AM8" s="107">
        <f t="shared" si="12"/>
        <v>0.8024211764218538</v>
      </c>
    </row>
    <row r="9" spans="1:39" ht="13.5">
      <c r="A9" s="53" t="s">
        <v>1</v>
      </c>
      <c r="B9" s="54" t="s">
        <v>63</v>
      </c>
      <c r="C9" s="22">
        <v>1881324.1921886313</v>
      </c>
      <c r="D9" s="34">
        <v>148322.24998106793</v>
      </c>
      <c r="E9" s="29">
        <f t="shared" si="0"/>
        <v>2029646.4421696991</v>
      </c>
      <c r="F9" s="97">
        <v>810295.35</v>
      </c>
      <c r="G9" s="60">
        <v>89014.76999999999</v>
      </c>
      <c r="H9" s="61">
        <v>61954.87</v>
      </c>
      <c r="I9" s="61">
        <v>14037.019999999999</v>
      </c>
      <c r="J9" s="62">
        <f t="shared" si="1"/>
        <v>165006.65999999997</v>
      </c>
      <c r="K9" s="98">
        <v>72555.71</v>
      </c>
      <c r="L9" s="63">
        <v>190113.16999999998</v>
      </c>
      <c r="M9" s="121">
        <v>-1901.45</v>
      </c>
      <c r="O9" s="53" t="s">
        <v>1</v>
      </c>
      <c r="P9" s="54" t="s">
        <v>63</v>
      </c>
      <c r="Q9" s="22">
        <v>1384677.714539394</v>
      </c>
      <c r="R9" s="34">
        <v>121114.66893305592</v>
      </c>
      <c r="S9" s="29">
        <f t="shared" si="2"/>
        <v>1505792.3834724498</v>
      </c>
      <c r="T9" s="97">
        <v>621450.86</v>
      </c>
      <c r="U9" s="60">
        <v>66958.71000000002</v>
      </c>
      <c r="V9" s="61">
        <v>51748.84000000001</v>
      </c>
      <c r="W9" s="61">
        <v>16981.94</v>
      </c>
      <c r="X9" s="62">
        <f t="shared" si="13"/>
        <v>135689.49000000002</v>
      </c>
      <c r="Y9" s="97">
        <v>40478.91</v>
      </c>
      <c r="Z9" s="63">
        <v>105642.31999999999</v>
      </c>
      <c r="AB9" s="53" t="s">
        <v>1</v>
      </c>
      <c r="AC9" s="54" t="s">
        <v>63</v>
      </c>
      <c r="AD9" s="111">
        <f t="shared" si="3"/>
        <v>0.3586729767037842</v>
      </c>
      <c r="AE9" s="67">
        <f t="shared" si="4"/>
        <v>0.22464315254042888</v>
      </c>
      <c r="AF9" s="65">
        <f t="shared" si="5"/>
        <v>0.34789262082014893</v>
      </c>
      <c r="AG9" s="65">
        <f t="shared" si="6"/>
        <v>0.3038767860100797</v>
      </c>
      <c r="AH9" s="64">
        <f t="shared" si="7"/>
        <v>0.3293979229886592</v>
      </c>
      <c r="AI9" s="66">
        <f t="shared" si="8"/>
        <v>0.19722239184491852</v>
      </c>
      <c r="AJ9" s="67">
        <f t="shared" si="9"/>
        <v>-0.1734148159750889</v>
      </c>
      <c r="AK9" s="68">
        <f t="shared" si="10"/>
        <v>0.21606072806375765</v>
      </c>
      <c r="AL9" s="68">
        <f t="shared" si="11"/>
        <v>0.7924324049239468</v>
      </c>
      <c r="AM9" s="107">
        <f t="shared" si="12"/>
        <v>0.7995929093567804</v>
      </c>
    </row>
    <row r="10" spans="1:39" ht="13.5">
      <c r="A10" s="53" t="s">
        <v>2</v>
      </c>
      <c r="B10" s="54" t="s">
        <v>59</v>
      </c>
      <c r="C10" s="22">
        <v>3247977.0218078992</v>
      </c>
      <c r="D10" s="34">
        <v>256068.17887188116</v>
      </c>
      <c r="E10" s="29">
        <f t="shared" si="0"/>
        <v>3504045.2006797804</v>
      </c>
      <c r="F10" s="97">
        <v>1398919.27</v>
      </c>
      <c r="G10" s="60">
        <v>559365.9600000001</v>
      </c>
      <c r="H10" s="61">
        <v>170108.07</v>
      </c>
      <c r="I10" s="61">
        <v>172083.2</v>
      </c>
      <c r="J10" s="62">
        <f t="shared" si="1"/>
        <v>901557.23</v>
      </c>
      <c r="K10" s="98">
        <v>558513.63</v>
      </c>
      <c r="L10" s="63">
        <v>328217.38</v>
      </c>
      <c r="M10" s="121">
        <v>-153007.4</v>
      </c>
      <c r="O10" s="53" t="s">
        <v>2</v>
      </c>
      <c r="P10" s="54" t="s">
        <v>59</v>
      </c>
      <c r="Q10" s="22">
        <v>2500862.9813851975</v>
      </c>
      <c r="R10" s="34">
        <v>218744.90277194834</v>
      </c>
      <c r="S10" s="29">
        <f t="shared" si="2"/>
        <v>2719607.884157146</v>
      </c>
      <c r="T10" s="97">
        <v>1122400.85</v>
      </c>
      <c r="U10" s="60">
        <v>410791.86</v>
      </c>
      <c r="V10" s="61">
        <v>142489.80000000002</v>
      </c>
      <c r="W10" s="61">
        <v>225629.59999999995</v>
      </c>
      <c r="X10" s="62">
        <f t="shared" si="13"/>
        <v>778911.26</v>
      </c>
      <c r="Y10" s="97">
        <v>320196.73</v>
      </c>
      <c r="Z10" s="63">
        <v>190800.35000000003</v>
      </c>
      <c r="AB10" s="53" t="s">
        <v>2</v>
      </c>
      <c r="AC10" s="54" t="s">
        <v>59</v>
      </c>
      <c r="AD10" s="111">
        <f t="shared" si="3"/>
        <v>0.2987424924850879</v>
      </c>
      <c r="AE10" s="67">
        <f t="shared" si="4"/>
        <v>0.17062466657266095</v>
      </c>
      <c r="AF10" s="65">
        <f t="shared" si="5"/>
        <v>0.28843765349126627</v>
      </c>
      <c r="AG10" s="65">
        <f t="shared" si="6"/>
        <v>0.24636333801778565</v>
      </c>
      <c r="AH10" s="64">
        <f t="shared" si="7"/>
        <v>0.3616773224279568</v>
      </c>
      <c r="AI10" s="66">
        <f t="shared" si="8"/>
        <v>0.1938262949347953</v>
      </c>
      <c r="AJ10" s="67">
        <f t="shared" si="9"/>
        <v>-0.23731992610898545</v>
      </c>
      <c r="AK10" s="68">
        <f t="shared" si="10"/>
        <v>0.15745820647142783</v>
      </c>
      <c r="AL10" s="68">
        <f t="shared" si="11"/>
        <v>0.7442827414258728</v>
      </c>
      <c r="AM10" s="107">
        <f t="shared" si="12"/>
        <v>0.7202137207819583</v>
      </c>
    </row>
    <row r="11" spans="1:39" ht="13.5">
      <c r="A11" s="53" t="s">
        <v>3</v>
      </c>
      <c r="B11" s="54" t="s">
        <v>59</v>
      </c>
      <c r="C11" s="22">
        <v>3098318.87665399</v>
      </c>
      <c r="D11" s="34">
        <v>244269.23804637807</v>
      </c>
      <c r="E11" s="29">
        <f t="shared" si="0"/>
        <v>3342588.1147003677</v>
      </c>
      <c r="F11" s="97">
        <v>1334460.79</v>
      </c>
      <c r="G11" s="60">
        <v>553016.08</v>
      </c>
      <c r="H11" s="61">
        <v>84164.33</v>
      </c>
      <c r="I11" s="61">
        <v>118897.22</v>
      </c>
      <c r="J11" s="62">
        <f t="shared" si="1"/>
        <v>756077.6299999999</v>
      </c>
      <c r="K11" s="98">
        <v>434656.98</v>
      </c>
      <c r="L11" s="63">
        <v>313093.99</v>
      </c>
      <c r="M11" s="121">
        <v>120801.53</v>
      </c>
      <c r="O11" s="53" t="s">
        <v>3</v>
      </c>
      <c r="P11" s="54" t="s">
        <v>59</v>
      </c>
      <c r="Q11" s="22">
        <v>2299960.7426887616</v>
      </c>
      <c r="R11" s="34">
        <v>201172.43238975355</v>
      </c>
      <c r="S11" s="29">
        <f t="shared" si="2"/>
        <v>2501133.175078515</v>
      </c>
      <c r="T11" s="97">
        <v>1032234.84</v>
      </c>
      <c r="U11" s="60">
        <v>413100.77</v>
      </c>
      <c r="V11" s="61">
        <v>63883.909999999996</v>
      </c>
      <c r="W11" s="61">
        <v>102644.32999999999</v>
      </c>
      <c r="X11" s="62">
        <f t="shared" si="13"/>
        <v>579629.01</v>
      </c>
      <c r="Y11" s="97">
        <v>234278.31</v>
      </c>
      <c r="Z11" s="63">
        <v>175472.76</v>
      </c>
      <c r="AB11" s="53" t="s">
        <v>3</v>
      </c>
      <c r="AC11" s="54" t="s">
        <v>59</v>
      </c>
      <c r="AD11" s="111">
        <f t="shared" si="3"/>
        <v>0.34711815690902204</v>
      </c>
      <c r="AE11" s="67">
        <f t="shared" si="4"/>
        <v>0.21422818795136078</v>
      </c>
      <c r="AF11" s="65">
        <f t="shared" si="5"/>
        <v>0.3364294824466665</v>
      </c>
      <c r="AG11" s="65">
        <f t="shared" si="6"/>
        <v>0.29278797642598464</v>
      </c>
      <c r="AH11" s="64">
        <f t="shared" si="7"/>
        <v>0.3386953502894703</v>
      </c>
      <c r="AI11" s="66">
        <f t="shared" si="8"/>
        <v>0.31745740046280835</v>
      </c>
      <c r="AJ11" s="67">
        <f t="shared" si="9"/>
        <v>0.15834181975760386</v>
      </c>
      <c r="AK11" s="68">
        <f t="shared" si="10"/>
        <v>0.3044164749448961</v>
      </c>
      <c r="AL11" s="68">
        <f t="shared" si="11"/>
        <v>0.8553018416429587</v>
      </c>
      <c r="AM11" s="107">
        <f t="shared" si="12"/>
        <v>0.7842882849736903</v>
      </c>
    </row>
    <row r="12" spans="1:39" ht="13.5">
      <c r="A12" s="53" t="s">
        <v>4</v>
      </c>
      <c r="B12" s="54" t="s">
        <v>63</v>
      </c>
      <c r="C12" s="22">
        <v>2036775.116185018</v>
      </c>
      <c r="D12" s="34">
        <v>160577.88933579126</v>
      </c>
      <c r="E12" s="29">
        <f t="shared" si="0"/>
        <v>2197353.0055208094</v>
      </c>
      <c r="F12" s="97">
        <v>877248.81</v>
      </c>
      <c r="G12" s="60">
        <v>129079.21</v>
      </c>
      <c r="H12" s="61">
        <v>47806.91000000001</v>
      </c>
      <c r="I12" s="61">
        <v>46540.13999999999</v>
      </c>
      <c r="J12" s="62">
        <f t="shared" si="1"/>
        <v>223426.26</v>
      </c>
      <c r="K12" s="98">
        <v>131193.9</v>
      </c>
      <c r="L12" s="63">
        <v>205821.96</v>
      </c>
      <c r="M12" s="121">
        <v>-10933.31</v>
      </c>
      <c r="O12" s="53" t="s">
        <v>4</v>
      </c>
      <c r="P12" s="54" t="s">
        <v>63</v>
      </c>
      <c r="Q12" s="22">
        <v>1525665.285342574</v>
      </c>
      <c r="R12" s="34">
        <v>133446.53705096163</v>
      </c>
      <c r="S12" s="29">
        <f t="shared" si="2"/>
        <v>1659111.8223935356</v>
      </c>
      <c r="T12" s="97">
        <v>684726.84</v>
      </c>
      <c r="U12" s="60">
        <v>93458.3</v>
      </c>
      <c r="V12" s="61">
        <v>50145.81</v>
      </c>
      <c r="W12" s="61">
        <v>82920</v>
      </c>
      <c r="X12" s="62">
        <f t="shared" si="13"/>
        <v>226524.11</v>
      </c>
      <c r="Y12" s="97">
        <v>73659.14</v>
      </c>
      <c r="Z12" s="63">
        <v>116398.81000000001</v>
      </c>
      <c r="AB12" s="53" t="s">
        <v>4</v>
      </c>
      <c r="AC12" s="54" t="s">
        <v>63</v>
      </c>
      <c r="AD12" s="111">
        <f t="shared" si="3"/>
        <v>0.3350078393686984</v>
      </c>
      <c r="AE12" s="67">
        <f t="shared" si="4"/>
        <v>0.20331252413442913</v>
      </c>
      <c r="AF12" s="65">
        <f t="shared" si="5"/>
        <v>0.3244152539102363</v>
      </c>
      <c r="AG12" s="65">
        <f t="shared" si="6"/>
        <v>0.28116609245228363</v>
      </c>
      <c r="AH12" s="64">
        <f t="shared" si="7"/>
        <v>0.3811422848478947</v>
      </c>
      <c r="AI12" s="66">
        <f t="shared" si="8"/>
        <v>-0.04664198265019526</v>
      </c>
      <c r="AJ12" s="67">
        <f t="shared" si="9"/>
        <v>-0.438734442836469</v>
      </c>
      <c r="AK12" s="68">
        <f t="shared" si="10"/>
        <v>-0.013675586232299808</v>
      </c>
      <c r="AL12" s="68">
        <f t="shared" si="11"/>
        <v>0.7810946475888803</v>
      </c>
      <c r="AM12" s="107">
        <f t="shared" si="12"/>
        <v>0.7682479743564385</v>
      </c>
    </row>
    <row r="13" spans="1:39" ht="13.5">
      <c r="A13" s="53" t="s">
        <v>45</v>
      </c>
      <c r="B13" s="54" t="s">
        <v>62</v>
      </c>
      <c r="C13" s="22">
        <v>1865308.8624476613</v>
      </c>
      <c r="D13" s="34">
        <v>147059.61287087057</v>
      </c>
      <c r="E13" s="29">
        <f t="shared" si="0"/>
        <v>2012368.475318532</v>
      </c>
      <c r="F13" s="97">
        <v>803397.47</v>
      </c>
      <c r="G13" s="60">
        <v>145582.23</v>
      </c>
      <c r="H13" s="61">
        <v>2028.8700000000003</v>
      </c>
      <c r="I13" s="61">
        <v>8391.94</v>
      </c>
      <c r="J13" s="62">
        <f t="shared" si="1"/>
        <v>156003.04</v>
      </c>
      <c r="K13" s="98">
        <v>94361.6</v>
      </c>
      <c r="L13" s="63">
        <v>188494.78999999998</v>
      </c>
      <c r="M13" s="121">
        <v>534.79</v>
      </c>
      <c r="O13" s="53" t="s">
        <v>45</v>
      </c>
      <c r="P13" s="54" t="s">
        <v>62</v>
      </c>
      <c r="Q13" s="22">
        <v>1369478.1232744383</v>
      </c>
      <c r="R13" s="34">
        <v>119785.19461232182</v>
      </c>
      <c r="S13" s="29">
        <f t="shared" si="2"/>
        <v>1489263.3178867602</v>
      </c>
      <c r="T13" s="97">
        <v>614629.2</v>
      </c>
      <c r="U13" s="60">
        <v>112340.03000000003</v>
      </c>
      <c r="V13" s="61">
        <v>1977.14</v>
      </c>
      <c r="W13" s="61">
        <v>16846.63</v>
      </c>
      <c r="X13" s="62">
        <f t="shared" si="13"/>
        <v>131163.80000000002</v>
      </c>
      <c r="Y13" s="97">
        <v>52457.48</v>
      </c>
      <c r="Z13" s="63">
        <v>104482.73</v>
      </c>
      <c r="AB13" s="53" t="s">
        <v>45</v>
      </c>
      <c r="AC13" s="54" t="s">
        <v>62</v>
      </c>
      <c r="AD13" s="111">
        <f t="shared" si="3"/>
        <v>0.36205816708315575</v>
      </c>
      <c r="AE13" s="67">
        <f t="shared" si="4"/>
        <v>0.22769440202372992</v>
      </c>
      <c r="AF13" s="65">
        <f t="shared" si="5"/>
        <v>0.35125095149328533</v>
      </c>
      <c r="AG13" s="65">
        <f t="shared" si="6"/>
        <v>0.30712545059688034</v>
      </c>
      <c r="AH13" s="64">
        <f t="shared" si="7"/>
        <v>0.29590698880888655</v>
      </c>
      <c r="AI13" s="66">
        <f t="shared" si="8"/>
        <v>0.026164055150368792</v>
      </c>
      <c r="AJ13" s="67">
        <f t="shared" si="9"/>
        <v>-0.5018623902822108</v>
      </c>
      <c r="AK13" s="68">
        <f t="shared" si="10"/>
        <v>0.18937572714422712</v>
      </c>
      <c r="AL13" s="68">
        <f t="shared" si="11"/>
        <v>0.7988206829607523</v>
      </c>
      <c r="AM13" s="107">
        <f t="shared" si="12"/>
        <v>0.8040760420406319</v>
      </c>
    </row>
    <row r="14" spans="1:39" ht="13.5">
      <c r="A14" s="53" t="s">
        <v>5</v>
      </c>
      <c r="B14" s="54" t="s">
        <v>63</v>
      </c>
      <c r="C14" s="22">
        <v>2634692.1182377595</v>
      </c>
      <c r="D14" s="34">
        <v>207717.23693713517</v>
      </c>
      <c r="E14" s="29">
        <f t="shared" si="0"/>
        <v>2842409.3551748944</v>
      </c>
      <c r="F14" s="97">
        <v>1134774.53</v>
      </c>
      <c r="G14" s="60">
        <v>314743.80000000005</v>
      </c>
      <c r="H14" s="61">
        <v>113137.7</v>
      </c>
      <c r="I14" s="61">
        <v>87781.02</v>
      </c>
      <c r="J14" s="62">
        <f t="shared" si="1"/>
        <v>515662.5200000001</v>
      </c>
      <c r="K14" s="98">
        <v>344983.24</v>
      </c>
      <c r="L14" s="63">
        <v>266243.2</v>
      </c>
      <c r="M14" s="121">
        <v>173923.35</v>
      </c>
      <c r="O14" s="53" t="s">
        <v>5</v>
      </c>
      <c r="P14" s="54" t="s">
        <v>63</v>
      </c>
      <c r="Q14" s="22">
        <v>1922066.5857741497</v>
      </c>
      <c r="R14" s="34">
        <v>168118.87398705038</v>
      </c>
      <c r="S14" s="29">
        <f t="shared" si="2"/>
        <v>2090185.4597612</v>
      </c>
      <c r="T14" s="97">
        <v>862633.89</v>
      </c>
      <c r="U14" s="60">
        <v>215966.9</v>
      </c>
      <c r="V14" s="61">
        <v>95768.52</v>
      </c>
      <c r="W14" s="61">
        <v>107600.07000000002</v>
      </c>
      <c r="X14" s="62">
        <f t="shared" si="13"/>
        <v>419335.49</v>
      </c>
      <c r="Y14" s="97">
        <v>181093.17</v>
      </c>
      <c r="Z14" s="63">
        <v>146641.78</v>
      </c>
      <c r="AB14" s="53" t="s">
        <v>5</v>
      </c>
      <c r="AC14" s="54" t="s">
        <v>63</v>
      </c>
      <c r="AD14" s="111">
        <f t="shared" si="3"/>
        <v>0.3707600650976335</v>
      </c>
      <c r="AE14" s="67">
        <f t="shared" si="4"/>
        <v>0.2355378787103637</v>
      </c>
      <c r="AF14" s="65">
        <f t="shared" si="5"/>
        <v>0.3598838045211714</v>
      </c>
      <c r="AG14" s="65">
        <f t="shared" si="6"/>
        <v>0.31547640679871747</v>
      </c>
      <c r="AH14" s="64">
        <f t="shared" si="7"/>
        <v>0.4573705507649555</v>
      </c>
      <c r="AI14" s="66">
        <f t="shared" si="8"/>
        <v>0.18136627777060754</v>
      </c>
      <c r="AJ14" s="67">
        <f t="shared" si="9"/>
        <v>-0.18419179467076563</v>
      </c>
      <c r="AK14" s="68">
        <f t="shared" si="10"/>
        <v>0.22971351649725635</v>
      </c>
      <c r="AL14" s="68">
        <f t="shared" si="11"/>
        <v>0.9050041478648807</v>
      </c>
      <c r="AM14" s="107">
        <f t="shared" si="12"/>
        <v>0.8156026202082383</v>
      </c>
    </row>
    <row r="15" spans="1:39" ht="13.5">
      <c r="A15" s="53" t="s">
        <v>64</v>
      </c>
      <c r="B15" s="54" t="s">
        <v>59</v>
      </c>
      <c r="C15" s="22">
        <v>8846765.923402462</v>
      </c>
      <c r="D15" s="34">
        <v>697472.6802871666</v>
      </c>
      <c r="E15" s="29">
        <f t="shared" si="0"/>
        <v>9544238.60368963</v>
      </c>
      <c r="F15" s="97">
        <v>3810344.49</v>
      </c>
      <c r="G15" s="60">
        <v>2388025.4</v>
      </c>
      <c r="H15" s="61">
        <v>735514.0000000001</v>
      </c>
      <c r="I15" s="61">
        <v>881036.3999999999</v>
      </c>
      <c r="J15" s="62">
        <f t="shared" si="1"/>
        <v>4004575.8</v>
      </c>
      <c r="K15" s="98">
        <v>2057748.2</v>
      </c>
      <c r="L15" s="63">
        <v>893991.0700000001</v>
      </c>
      <c r="M15" s="121">
        <v>-264777.02</v>
      </c>
      <c r="O15" s="53" t="s">
        <v>64</v>
      </c>
      <c r="P15" s="54" t="s">
        <v>59</v>
      </c>
      <c r="Q15" s="22">
        <v>6709862.088763861</v>
      </c>
      <c r="R15" s="34">
        <v>586896.65973098</v>
      </c>
      <c r="S15" s="29">
        <f t="shared" si="2"/>
        <v>7296758.748494841</v>
      </c>
      <c r="T15" s="97">
        <v>3011422.44</v>
      </c>
      <c r="U15" s="60">
        <v>1787950.3499999996</v>
      </c>
      <c r="V15" s="61">
        <v>522956.34</v>
      </c>
      <c r="W15" s="61">
        <v>819065.93</v>
      </c>
      <c r="X15" s="62">
        <f t="shared" si="13"/>
        <v>3129972.6199999996</v>
      </c>
      <c r="Y15" s="97">
        <v>1161126.83</v>
      </c>
      <c r="Z15" s="63">
        <v>511920.93000000005</v>
      </c>
      <c r="AB15" s="53" t="s">
        <v>64</v>
      </c>
      <c r="AC15" s="54" t="s">
        <v>59</v>
      </c>
      <c r="AD15" s="111">
        <f t="shared" si="3"/>
        <v>0.3184720947121995</v>
      </c>
      <c r="AE15" s="67">
        <f t="shared" si="4"/>
        <v>0.18840799095171556</v>
      </c>
      <c r="AF15" s="65">
        <f t="shared" si="5"/>
        <v>0.30801071169557215</v>
      </c>
      <c r="AG15" s="65">
        <f t="shared" si="6"/>
        <v>0.2652972360795718</v>
      </c>
      <c r="AH15" s="64">
        <f t="shared" si="7"/>
        <v>0.3356217637698946</v>
      </c>
      <c r="AI15" s="66">
        <f t="shared" si="8"/>
        <v>0.40645393074305214</v>
      </c>
      <c r="AJ15" s="67">
        <f t="shared" si="9"/>
        <v>0.07565992886555528</v>
      </c>
      <c r="AK15" s="68">
        <f t="shared" si="10"/>
        <v>0.2794283804310085</v>
      </c>
      <c r="AL15" s="68">
        <f t="shared" si="11"/>
        <v>0.7721993384650321</v>
      </c>
      <c r="AM15" s="107">
        <f t="shared" si="12"/>
        <v>0.746346003082937</v>
      </c>
    </row>
    <row r="16" spans="1:39" ht="13.5">
      <c r="A16" s="53" t="s">
        <v>65</v>
      </c>
      <c r="B16" s="54" t="s">
        <v>62</v>
      </c>
      <c r="C16" s="22">
        <v>7657849.178738291</v>
      </c>
      <c r="D16" s="34">
        <v>603739.3368576064</v>
      </c>
      <c r="E16" s="29">
        <f t="shared" si="0"/>
        <v>8261588.515595898</v>
      </c>
      <c r="F16" s="97">
        <v>3298272.35</v>
      </c>
      <c r="G16" s="60">
        <v>1606995.3699999999</v>
      </c>
      <c r="H16" s="61">
        <v>1092799.7</v>
      </c>
      <c r="I16" s="61">
        <v>700900.1599999999</v>
      </c>
      <c r="J16" s="62">
        <f t="shared" si="1"/>
        <v>3400695.2299999995</v>
      </c>
      <c r="K16" s="98">
        <v>1445184.65</v>
      </c>
      <c r="L16" s="63">
        <v>773847.63</v>
      </c>
      <c r="M16" s="121">
        <v>-1121915.46</v>
      </c>
      <c r="O16" s="53" t="s">
        <v>65</v>
      </c>
      <c r="P16" s="54" t="s">
        <v>62</v>
      </c>
      <c r="Q16" s="22">
        <v>5545553.199075854</v>
      </c>
      <c r="R16" s="34">
        <v>485057.1600194645</v>
      </c>
      <c r="S16" s="29">
        <f t="shared" si="2"/>
        <v>6030610.359095319</v>
      </c>
      <c r="T16" s="97">
        <v>2488874.3</v>
      </c>
      <c r="U16" s="60">
        <v>1232012.18</v>
      </c>
      <c r="V16" s="61">
        <v>1002718.17</v>
      </c>
      <c r="W16" s="61">
        <v>598292.6799999999</v>
      </c>
      <c r="X16" s="62">
        <f t="shared" si="13"/>
        <v>2833023.0300000003</v>
      </c>
      <c r="Y16" s="97">
        <v>873656</v>
      </c>
      <c r="Z16" s="63">
        <v>423091.36</v>
      </c>
      <c r="AB16" s="53" t="s">
        <v>65</v>
      </c>
      <c r="AC16" s="54" t="s">
        <v>62</v>
      </c>
      <c r="AD16" s="111">
        <f t="shared" si="3"/>
        <v>0.38089905620496856</v>
      </c>
      <c r="AE16" s="67">
        <f t="shared" si="4"/>
        <v>0.24467668270968201</v>
      </c>
      <c r="AF16" s="65">
        <f t="shared" si="5"/>
        <v>0.369942348063631</v>
      </c>
      <c r="AG16" s="65">
        <f t="shared" si="6"/>
        <v>0.32520647989333984</v>
      </c>
      <c r="AH16" s="64">
        <f t="shared" si="7"/>
        <v>0.30436646332506223</v>
      </c>
      <c r="AI16" s="66">
        <f t="shared" si="8"/>
        <v>0.08983733684610495</v>
      </c>
      <c r="AJ16" s="67">
        <f t="shared" si="9"/>
        <v>0.1715004769906261</v>
      </c>
      <c r="AK16" s="68">
        <f t="shared" si="10"/>
        <v>0.20037683915333337</v>
      </c>
      <c r="AL16" s="68">
        <f t="shared" si="11"/>
        <v>0.6541804211268507</v>
      </c>
      <c r="AM16" s="107">
        <f t="shared" si="12"/>
        <v>0.8290319849594661</v>
      </c>
    </row>
    <row r="17" spans="1:39" ht="13.5">
      <c r="A17" s="53" t="s">
        <v>48</v>
      </c>
      <c r="B17" s="54" t="s">
        <v>62</v>
      </c>
      <c r="C17" s="22">
        <v>2277584.340183805</v>
      </c>
      <c r="D17" s="34">
        <v>179563.11584167252</v>
      </c>
      <c r="E17" s="29">
        <f t="shared" si="0"/>
        <v>2457147.4560254775</v>
      </c>
      <c r="F17" s="97">
        <v>980966.49</v>
      </c>
      <c r="G17" s="60">
        <v>172146.52000000005</v>
      </c>
      <c r="H17" s="61">
        <v>138421.15000000002</v>
      </c>
      <c r="I17" s="61">
        <v>52277.50000000001</v>
      </c>
      <c r="J17" s="62">
        <f t="shared" si="1"/>
        <v>362845.17000000004</v>
      </c>
      <c r="K17" s="98">
        <v>137003.93</v>
      </c>
      <c r="L17" s="63">
        <v>230156.43</v>
      </c>
      <c r="M17" s="121">
        <v>-65005.82</v>
      </c>
      <c r="O17" s="53" t="s">
        <v>48</v>
      </c>
      <c r="P17" s="54" t="s">
        <v>62</v>
      </c>
      <c r="Q17" s="22">
        <v>1612570.5895518407</v>
      </c>
      <c r="R17" s="34">
        <v>141047.95002765066</v>
      </c>
      <c r="S17" s="29">
        <f t="shared" si="2"/>
        <v>1753618.5395794914</v>
      </c>
      <c r="T17" s="97">
        <v>723730.41</v>
      </c>
      <c r="U17" s="60">
        <v>132471.24</v>
      </c>
      <c r="V17" s="61">
        <v>86451.65000000002</v>
      </c>
      <c r="W17" s="61">
        <v>32070.08</v>
      </c>
      <c r="X17" s="62">
        <f t="shared" si="13"/>
        <v>250992.97000000003</v>
      </c>
      <c r="Y17" s="97">
        <v>80252.33</v>
      </c>
      <c r="Z17" s="63">
        <v>123029.16000000002</v>
      </c>
      <c r="AB17" s="53" t="s">
        <v>48</v>
      </c>
      <c r="AC17" s="54" t="s">
        <v>62</v>
      </c>
      <c r="AD17" s="111">
        <f t="shared" si="3"/>
        <v>0.4123935751654646</v>
      </c>
      <c r="AE17" s="67">
        <f t="shared" si="4"/>
        <v>0.2730643430583106</v>
      </c>
      <c r="AF17" s="65">
        <f t="shared" si="5"/>
        <v>0.4011869745712706</v>
      </c>
      <c r="AG17" s="65">
        <f t="shared" si="6"/>
        <v>0.35543080191973697</v>
      </c>
      <c r="AH17" s="64">
        <f t="shared" si="7"/>
        <v>0.2995010841598529</v>
      </c>
      <c r="AI17" s="66">
        <f t="shared" si="8"/>
        <v>0.6011394808543271</v>
      </c>
      <c r="AJ17" s="67">
        <f t="shared" si="9"/>
        <v>0.6301019517257207</v>
      </c>
      <c r="AK17" s="68">
        <f t="shared" si="10"/>
        <v>0.4456387762573588</v>
      </c>
      <c r="AL17" s="68">
        <f t="shared" si="11"/>
        <v>0.707164514724993</v>
      </c>
      <c r="AM17" s="107">
        <f t="shared" si="12"/>
        <v>0.8707469838857711</v>
      </c>
    </row>
    <row r="18" spans="1:39" ht="13.5">
      <c r="A18" s="53" t="s">
        <v>66</v>
      </c>
      <c r="B18" s="54" t="s">
        <v>62</v>
      </c>
      <c r="C18" s="22">
        <v>1884936.1601727644</v>
      </c>
      <c r="D18" s="34">
        <v>148607.01494634646</v>
      </c>
      <c r="E18" s="29">
        <f t="shared" si="0"/>
        <v>2033543.1751191108</v>
      </c>
      <c r="F18" s="97">
        <v>811851.04</v>
      </c>
      <c r="G18" s="60">
        <v>181161.15</v>
      </c>
      <c r="H18" s="61">
        <v>30336.809999999998</v>
      </c>
      <c r="I18" s="61">
        <v>20967.42</v>
      </c>
      <c r="J18" s="62">
        <f t="shared" si="1"/>
        <v>232465.38</v>
      </c>
      <c r="K18" s="98">
        <v>122774.32</v>
      </c>
      <c r="L18" s="63">
        <v>190478.21000000002</v>
      </c>
      <c r="M18" s="121">
        <v>26085.51</v>
      </c>
      <c r="O18" s="53" t="s">
        <v>66</v>
      </c>
      <c r="P18" s="54" t="s">
        <v>62</v>
      </c>
      <c r="Q18" s="22">
        <v>1398311.8993950023</v>
      </c>
      <c r="R18" s="34">
        <v>122307.22064932904</v>
      </c>
      <c r="S18" s="29">
        <f t="shared" si="2"/>
        <v>1520619.1200443313</v>
      </c>
      <c r="T18" s="97">
        <v>627569.93</v>
      </c>
      <c r="U18" s="60">
        <v>138725.32</v>
      </c>
      <c r="V18" s="61">
        <v>22821.589999999997</v>
      </c>
      <c r="W18" s="61">
        <v>23713.73</v>
      </c>
      <c r="X18" s="62">
        <f t="shared" si="13"/>
        <v>185260.64</v>
      </c>
      <c r="Y18" s="97">
        <v>66674.41</v>
      </c>
      <c r="Z18" s="63">
        <v>106682.54000000001</v>
      </c>
      <c r="AB18" s="53" t="s">
        <v>66</v>
      </c>
      <c r="AC18" s="54" t="s">
        <v>62</v>
      </c>
      <c r="AD18" s="111">
        <f t="shared" si="3"/>
        <v>0.3480083813835142</v>
      </c>
      <c r="AE18" s="67">
        <f t="shared" si="4"/>
        <v>0.2150305939207171</v>
      </c>
      <c r="AF18" s="65">
        <f t="shared" si="5"/>
        <v>0.33731264345790035</v>
      </c>
      <c r="AG18" s="65">
        <f t="shared" si="6"/>
        <v>0.29364235153841745</v>
      </c>
      <c r="AH18" s="64">
        <f t="shared" si="7"/>
        <v>0.3058982311232008</v>
      </c>
      <c r="AI18" s="66">
        <f t="shared" si="8"/>
        <v>0.3293030853678469</v>
      </c>
      <c r="AJ18" s="67">
        <f t="shared" si="9"/>
        <v>-0.1158109668955496</v>
      </c>
      <c r="AK18" s="68">
        <f t="shared" si="10"/>
        <v>0.2548017754877667</v>
      </c>
      <c r="AL18" s="68">
        <f t="shared" si="11"/>
        <v>0.8414009212829929</v>
      </c>
      <c r="AM18" s="107">
        <f t="shared" si="12"/>
        <v>0.785467518864849</v>
      </c>
    </row>
    <row r="19" spans="1:39" ht="13.5">
      <c r="A19" s="53" t="s">
        <v>67</v>
      </c>
      <c r="B19" s="54" t="s">
        <v>62</v>
      </c>
      <c r="C19" s="22">
        <v>1750305.1648396375</v>
      </c>
      <c r="D19" s="34">
        <v>137992.80383487957</v>
      </c>
      <c r="E19" s="29">
        <f t="shared" si="0"/>
        <v>1888297.968674517</v>
      </c>
      <c r="F19" s="97">
        <v>753864.82</v>
      </c>
      <c r="G19" s="60">
        <v>110270.62</v>
      </c>
      <c r="H19" s="61">
        <v>21264.57999999999</v>
      </c>
      <c r="I19" s="61">
        <v>16735.43</v>
      </c>
      <c r="J19" s="62">
        <f t="shared" si="1"/>
        <v>148270.62999999998</v>
      </c>
      <c r="K19" s="98">
        <v>80530.4</v>
      </c>
      <c r="L19" s="63">
        <v>176873.36000000002</v>
      </c>
      <c r="M19" s="121">
        <v>38266.72</v>
      </c>
      <c r="O19" s="53" t="s">
        <v>67</v>
      </c>
      <c r="P19" s="54" t="s">
        <v>62</v>
      </c>
      <c r="Q19" s="22">
        <v>1293631.6578924987</v>
      </c>
      <c r="R19" s="34">
        <v>113151.07358327658</v>
      </c>
      <c r="S19" s="29">
        <f t="shared" si="2"/>
        <v>1406782.7314757751</v>
      </c>
      <c r="T19" s="97">
        <v>580588.89</v>
      </c>
      <c r="U19" s="60">
        <v>82737.39000000001</v>
      </c>
      <c r="V19" s="61">
        <v>17215.42</v>
      </c>
      <c r="W19" s="61">
        <v>11588.260000000002</v>
      </c>
      <c r="X19" s="62">
        <f t="shared" si="13"/>
        <v>111541.07</v>
      </c>
      <c r="Y19" s="97">
        <v>42418.09</v>
      </c>
      <c r="Z19" s="63">
        <v>98696.08</v>
      </c>
      <c r="AB19" s="53" t="s">
        <v>67</v>
      </c>
      <c r="AC19" s="54" t="s">
        <v>62</v>
      </c>
      <c r="AD19" s="111">
        <f t="shared" si="3"/>
        <v>0.35301664439097125</v>
      </c>
      <c r="AE19" s="67">
        <f t="shared" si="4"/>
        <v>0.21954480381770347</v>
      </c>
      <c r="AF19" s="65">
        <f t="shared" si="5"/>
        <v>0.342281168530987</v>
      </c>
      <c r="AG19" s="65">
        <f t="shared" si="6"/>
        <v>0.2984485803715602</v>
      </c>
      <c r="AH19" s="64">
        <f t="shared" si="7"/>
        <v>0.332778566014712</v>
      </c>
      <c r="AI19" s="66">
        <f t="shared" si="8"/>
        <v>0.23520541468055933</v>
      </c>
      <c r="AJ19" s="67">
        <f t="shared" si="9"/>
        <v>0.4441710834931212</v>
      </c>
      <c r="AK19" s="68">
        <f t="shared" si="10"/>
        <v>0.3292918025620515</v>
      </c>
      <c r="AL19" s="68">
        <f t="shared" si="11"/>
        <v>0.8984918934350887</v>
      </c>
      <c r="AM19" s="107">
        <f t="shared" si="12"/>
        <v>0.7921011655174148</v>
      </c>
    </row>
    <row r="20" spans="1:39" ht="13.5">
      <c r="A20" s="53" t="s">
        <v>68</v>
      </c>
      <c r="B20" s="54" t="s">
        <v>62</v>
      </c>
      <c r="C20" s="22">
        <v>15239165.526416544</v>
      </c>
      <c r="D20" s="34">
        <v>1201444.8802056322</v>
      </c>
      <c r="E20" s="29">
        <f t="shared" si="0"/>
        <v>16440610.406622175</v>
      </c>
      <c r="F20" s="97">
        <v>6563581.64</v>
      </c>
      <c r="G20" s="60">
        <v>4416684.420000001</v>
      </c>
      <c r="H20" s="61">
        <v>2288003.3199999994</v>
      </c>
      <c r="I20" s="61">
        <v>1080889.69</v>
      </c>
      <c r="J20" s="62">
        <f t="shared" si="1"/>
        <v>7785577.43</v>
      </c>
      <c r="K20" s="98">
        <v>4040324.53</v>
      </c>
      <c r="L20" s="63">
        <v>1539961.33</v>
      </c>
      <c r="M20" s="121">
        <v>-3813003.32</v>
      </c>
      <c r="O20" s="53" t="s">
        <v>68</v>
      </c>
      <c r="P20" s="54" t="s">
        <v>62</v>
      </c>
      <c r="Q20" s="22">
        <v>11259892.556966046</v>
      </c>
      <c r="R20" s="34">
        <v>984877.6686005692</v>
      </c>
      <c r="S20" s="29">
        <f t="shared" si="2"/>
        <v>12244770.225566614</v>
      </c>
      <c r="T20" s="97">
        <v>5053500.75</v>
      </c>
      <c r="U20" s="60">
        <v>3405058.74</v>
      </c>
      <c r="V20" s="61">
        <v>1727662.8899999997</v>
      </c>
      <c r="W20" s="61">
        <v>1097940.7</v>
      </c>
      <c r="X20" s="62">
        <f t="shared" si="13"/>
        <v>6230662.33</v>
      </c>
      <c r="Y20" s="97">
        <v>2484542.37</v>
      </c>
      <c r="Z20" s="63">
        <v>859060.0599999999</v>
      </c>
      <c r="AB20" s="53" t="s">
        <v>68</v>
      </c>
      <c r="AC20" s="54" t="s">
        <v>62</v>
      </c>
      <c r="AD20" s="111">
        <f t="shared" si="3"/>
        <v>0.3534023925466927</v>
      </c>
      <c r="AE20" s="67">
        <f t="shared" si="4"/>
        <v>0.21989249884484363</v>
      </c>
      <c r="AF20" s="65">
        <f t="shared" si="5"/>
        <v>0.3426638559778612</v>
      </c>
      <c r="AG20" s="65">
        <f t="shared" si="6"/>
        <v>0.29881877231343035</v>
      </c>
      <c r="AH20" s="64">
        <f t="shared" si="7"/>
        <v>0.29709492764873735</v>
      </c>
      <c r="AI20" s="66">
        <f t="shared" si="8"/>
        <v>0.3243343555292779</v>
      </c>
      <c r="AJ20" s="67">
        <f t="shared" si="9"/>
        <v>-0.01552999173816949</v>
      </c>
      <c r="AK20" s="68">
        <f t="shared" si="10"/>
        <v>0.24955855696323703</v>
      </c>
      <c r="AL20" s="68">
        <f t="shared" si="11"/>
        <v>0.6261845959181609</v>
      </c>
      <c r="AM20" s="107">
        <f t="shared" si="12"/>
        <v>0.7926119507872362</v>
      </c>
    </row>
    <row r="21" spans="1:39" ht="13.5">
      <c r="A21" s="53" t="s">
        <v>6</v>
      </c>
      <c r="B21" s="54" t="s">
        <v>62</v>
      </c>
      <c r="C21" s="22">
        <v>32343844.366298724</v>
      </c>
      <c r="D21" s="34">
        <v>2549965.4920537546</v>
      </c>
      <c r="E21" s="29">
        <f t="shared" si="0"/>
        <v>34893809.85835248</v>
      </c>
      <c r="F21" s="97">
        <v>13930648.81</v>
      </c>
      <c r="G21" s="60">
        <v>11929390.399999999</v>
      </c>
      <c r="H21" s="61">
        <v>4789760.290000001</v>
      </c>
      <c r="I21" s="61">
        <v>2427357.97</v>
      </c>
      <c r="J21" s="62">
        <f t="shared" si="1"/>
        <v>19146508.66</v>
      </c>
      <c r="K21" s="98">
        <v>9686522.66</v>
      </c>
      <c r="L21" s="63">
        <v>3268438.1900000004</v>
      </c>
      <c r="M21" s="121">
        <v>1910304.56</v>
      </c>
      <c r="O21" s="53" t="s">
        <v>6</v>
      </c>
      <c r="P21" s="54" t="s">
        <v>62</v>
      </c>
      <c r="Q21" s="22">
        <v>23254970.659535058</v>
      </c>
      <c r="R21" s="34">
        <v>2034060.3758575101</v>
      </c>
      <c r="S21" s="29">
        <f t="shared" si="2"/>
        <v>25289031.035392568</v>
      </c>
      <c r="T21" s="97">
        <v>10436956.76</v>
      </c>
      <c r="U21" s="60">
        <v>8891872.98</v>
      </c>
      <c r="V21" s="61">
        <v>3390059.1200000006</v>
      </c>
      <c r="W21" s="61">
        <v>2025345.7900000003</v>
      </c>
      <c r="X21" s="62">
        <f t="shared" si="13"/>
        <v>14307277.890000002</v>
      </c>
      <c r="Y21" s="97">
        <v>5269594.22</v>
      </c>
      <c r="Z21" s="63">
        <v>1774210.2399999998</v>
      </c>
      <c r="AB21" s="53" t="s">
        <v>6</v>
      </c>
      <c r="AC21" s="54" t="s">
        <v>62</v>
      </c>
      <c r="AD21" s="111">
        <f t="shared" si="3"/>
        <v>0.3908357417358006</v>
      </c>
      <c r="AE21" s="67">
        <f t="shared" si="4"/>
        <v>0.2536331380914647</v>
      </c>
      <c r="AF21" s="65">
        <f t="shared" si="5"/>
        <v>0.37980019121799535</v>
      </c>
      <c r="AG21" s="65">
        <f t="shared" si="6"/>
        <v>0.3347424091464761</v>
      </c>
      <c r="AH21" s="64">
        <f t="shared" si="7"/>
        <v>0.3416060291045675</v>
      </c>
      <c r="AI21" s="66">
        <f t="shared" si="8"/>
        <v>0.4128840000878806</v>
      </c>
      <c r="AJ21" s="67">
        <f t="shared" si="9"/>
        <v>0.19849063897380215</v>
      </c>
      <c r="AK21" s="68">
        <f t="shared" si="10"/>
        <v>0.33823560339052006</v>
      </c>
      <c r="AL21" s="68">
        <f t="shared" si="11"/>
        <v>0.8381913778552765</v>
      </c>
      <c r="AM21" s="107">
        <f t="shared" si="12"/>
        <v>0.842193284827395</v>
      </c>
    </row>
    <row r="22" spans="1:39" ht="13.5">
      <c r="A22" s="53" t="s">
        <v>7</v>
      </c>
      <c r="B22" s="54" t="s">
        <v>62</v>
      </c>
      <c r="C22" s="22">
        <v>1809187.058014946</v>
      </c>
      <c r="D22" s="34">
        <v>142635.01006130697</v>
      </c>
      <c r="E22" s="29">
        <f t="shared" si="0"/>
        <v>1951822.068076253</v>
      </c>
      <c r="F22" s="97">
        <v>779225.54</v>
      </c>
      <c r="G22" s="60">
        <v>94935.48000000001</v>
      </c>
      <c r="H22" s="61">
        <v>18063.550000000003</v>
      </c>
      <c r="I22" s="61">
        <v>10435.06</v>
      </c>
      <c r="J22" s="62">
        <f t="shared" si="1"/>
        <v>123434.09000000001</v>
      </c>
      <c r="K22" s="98">
        <v>62522.61</v>
      </c>
      <c r="L22" s="63">
        <v>182823.56</v>
      </c>
      <c r="M22" s="121">
        <v>8913.04</v>
      </c>
      <c r="O22" s="53" t="s">
        <v>7</v>
      </c>
      <c r="P22" s="54" t="s">
        <v>62</v>
      </c>
      <c r="Q22" s="22">
        <v>1333423.2788784965</v>
      </c>
      <c r="R22" s="34">
        <v>116631.5578515107</v>
      </c>
      <c r="S22" s="29">
        <f t="shared" si="2"/>
        <v>1450054.836730007</v>
      </c>
      <c r="T22" s="97">
        <v>598447.59</v>
      </c>
      <c r="U22" s="60">
        <v>72904.36</v>
      </c>
      <c r="V22" s="61">
        <v>15559.689999999997</v>
      </c>
      <c r="W22" s="61">
        <v>12605.010000000002</v>
      </c>
      <c r="X22" s="62">
        <f t="shared" si="13"/>
        <v>101069.06</v>
      </c>
      <c r="Y22" s="97">
        <v>34225.53</v>
      </c>
      <c r="Z22" s="63">
        <v>101731.95</v>
      </c>
      <c r="AB22" s="53" t="s">
        <v>7</v>
      </c>
      <c r="AC22" s="54" t="s">
        <v>62</v>
      </c>
      <c r="AD22" s="111">
        <f t="shared" si="3"/>
        <v>0.3567987650077631</v>
      </c>
      <c r="AE22" s="67">
        <f t="shared" si="4"/>
        <v>0.2229538273243552</v>
      </c>
      <c r="AF22" s="65">
        <f t="shared" si="5"/>
        <v>0.3460332800087562</v>
      </c>
      <c r="AG22" s="65">
        <f t="shared" si="6"/>
        <v>0.3020781652742559</v>
      </c>
      <c r="AH22" s="64">
        <f t="shared" si="7"/>
        <v>0.3021920774011322</v>
      </c>
      <c r="AI22" s="66">
        <f t="shared" si="8"/>
        <v>0.16091965842507183</v>
      </c>
      <c r="AJ22" s="67">
        <f t="shared" si="9"/>
        <v>-0.17214980392716883</v>
      </c>
      <c r="AK22" s="68">
        <f t="shared" si="10"/>
        <v>0.22128463448655822</v>
      </c>
      <c r="AL22" s="68">
        <f t="shared" si="11"/>
        <v>0.826782813881918</v>
      </c>
      <c r="AM22" s="107">
        <f t="shared" si="12"/>
        <v>0.7971105439343293</v>
      </c>
    </row>
    <row r="23" spans="1:39" ht="13.5">
      <c r="A23" s="53" t="s">
        <v>8</v>
      </c>
      <c r="B23" s="54" t="s">
        <v>59</v>
      </c>
      <c r="C23" s="22">
        <v>5926830.559927139</v>
      </c>
      <c r="D23" s="34">
        <v>467267.07047883695</v>
      </c>
      <c r="E23" s="29">
        <f t="shared" si="0"/>
        <v>6394097.630405976</v>
      </c>
      <c r="F23" s="97">
        <v>2552714.33</v>
      </c>
      <c r="G23" s="60">
        <v>1416794.2100000004</v>
      </c>
      <c r="H23" s="61">
        <v>820272.5000000001</v>
      </c>
      <c r="I23" s="61">
        <v>369244.02999999997</v>
      </c>
      <c r="J23" s="62">
        <f t="shared" si="1"/>
        <v>2606310.74</v>
      </c>
      <c r="K23" s="98">
        <v>1685992.33</v>
      </c>
      <c r="L23" s="63">
        <v>598923.2200000001</v>
      </c>
      <c r="M23" s="121">
        <v>1406004.15</v>
      </c>
      <c r="O23" s="53" t="s">
        <v>8</v>
      </c>
      <c r="P23" s="54" t="s">
        <v>59</v>
      </c>
      <c r="Q23" s="22">
        <v>4393515.075757896</v>
      </c>
      <c r="R23" s="34">
        <v>384290.95685259457</v>
      </c>
      <c r="S23" s="29">
        <f t="shared" si="2"/>
        <v>4777806.03261049</v>
      </c>
      <c r="T23" s="97">
        <v>1971833.36</v>
      </c>
      <c r="U23" s="60">
        <v>926707.18</v>
      </c>
      <c r="V23" s="61">
        <v>588677.66</v>
      </c>
      <c r="W23" s="61">
        <v>372995.44999999995</v>
      </c>
      <c r="X23" s="62">
        <f t="shared" si="13"/>
        <v>1888380.29</v>
      </c>
      <c r="Y23" s="97">
        <v>850470.85</v>
      </c>
      <c r="Z23" s="63">
        <v>335197.98</v>
      </c>
      <c r="AB23" s="53" t="s">
        <v>8</v>
      </c>
      <c r="AC23" s="54" t="s">
        <v>59</v>
      </c>
      <c r="AD23" s="111">
        <f t="shared" si="3"/>
        <v>0.3489951571190961</v>
      </c>
      <c r="AE23" s="67">
        <f t="shared" si="4"/>
        <v>0.21592002660127685</v>
      </c>
      <c r="AF23" s="65">
        <f t="shared" si="5"/>
        <v>0.3382915896467189</v>
      </c>
      <c r="AG23" s="65">
        <f t="shared" si="6"/>
        <v>0.294589280100221</v>
      </c>
      <c r="AH23" s="64">
        <f t="shared" si="7"/>
        <v>0.5288477747631137</v>
      </c>
      <c r="AI23" s="66">
        <f t="shared" si="8"/>
        <v>0.39341537098588053</v>
      </c>
      <c r="AJ23" s="67">
        <f t="shared" si="9"/>
        <v>-0.010057548959377383</v>
      </c>
      <c r="AK23" s="68">
        <f t="shared" si="10"/>
        <v>0.3801831939264735</v>
      </c>
      <c r="AL23" s="68">
        <f t="shared" si="11"/>
        <v>0.9824222429257865</v>
      </c>
      <c r="AM23" s="107">
        <f t="shared" si="12"/>
        <v>0.7867745503716941</v>
      </c>
    </row>
    <row r="24" spans="1:39" ht="13.5">
      <c r="A24" s="53" t="s">
        <v>9</v>
      </c>
      <c r="B24" s="54" t="s">
        <v>59</v>
      </c>
      <c r="C24" s="22">
        <v>4942875.960777714</v>
      </c>
      <c r="D24" s="34">
        <v>389692.7955978654</v>
      </c>
      <c r="E24" s="29">
        <f t="shared" si="0"/>
        <v>5332568.756375579</v>
      </c>
      <c r="F24" s="97">
        <v>2128920.37</v>
      </c>
      <c r="G24" s="60">
        <v>1012960.5199999999</v>
      </c>
      <c r="H24" s="61">
        <v>450985.58999999997</v>
      </c>
      <c r="I24" s="61">
        <v>294226.51000000007</v>
      </c>
      <c r="J24" s="62">
        <f t="shared" si="1"/>
        <v>1758172.6199999999</v>
      </c>
      <c r="K24" s="98">
        <v>806293.34</v>
      </c>
      <c r="L24" s="63">
        <v>499491.79000000004</v>
      </c>
      <c r="M24" s="121">
        <v>-63401.54</v>
      </c>
      <c r="O24" s="53" t="s">
        <v>9</v>
      </c>
      <c r="P24" s="54" t="s">
        <v>59</v>
      </c>
      <c r="Q24" s="22">
        <v>3645831.5273706187</v>
      </c>
      <c r="R24" s="34">
        <v>318892.74578963954</v>
      </c>
      <c r="S24" s="29">
        <f t="shared" si="2"/>
        <v>3964724.2731602583</v>
      </c>
      <c r="T24" s="97">
        <v>1636268.93</v>
      </c>
      <c r="U24" s="60">
        <v>766611.2099999998</v>
      </c>
      <c r="V24" s="61">
        <v>316677.31</v>
      </c>
      <c r="W24" s="61">
        <v>234228.78000000003</v>
      </c>
      <c r="X24" s="62">
        <f t="shared" si="13"/>
        <v>1317517.2999999998</v>
      </c>
      <c r="Y24" s="97">
        <v>452459.61</v>
      </c>
      <c r="Z24" s="63">
        <v>278154.37</v>
      </c>
      <c r="AB24" s="53" t="s">
        <v>9</v>
      </c>
      <c r="AC24" s="54" t="s">
        <v>59</v>
      </c>
      <c r="AD24" s="111">
        <f t="shared" si="3"/>
        <v>0.3557609351034732</v>
      </c>
      <c r="AE24" s="67">
        <f t="shared" si="4"/>
        <v>0.22201837684614434</v>
      </c>
      <c r="AF24" s="65">
        <f t="shared" si="5"/>
        <v>0.3450036847392215</v>
      </c>
      <c r="AG24" s="65">
        <f t="shared" si="6"/>
        <v>0.30108219435542316</v>
      </c>
      <c r="AH24" s="64">
        <f t="shared" si="7"/>
        <v>0.3213484316254651</v>
      </c>
      <c r="AI24" s="66">
        <f t="shared" si="8"/>
        <v>0.42411715572549213</v>
      </c>
      <c r="AJ24" s="67">
        <f t="shared" si="9"/>
        <v>0.2561501195540532</v>
      </c>
      <c r="AK24" s="68">
        <f t="shared" si="10"/>
        <v>0.33445884923105007</v>
      </c>
      <c r="AL24" s="68">
        <f t="shared" si="11"/>
        <v>0.7820227975708152</v>
      </c>
      <c r="AM24" s="107">
        <f t="shared" si="12"/>
        <v>0.795735907366834</v>
      </c>
    </row>
    <row r="25" spans="1:39" ht="13.5">
      <c r="A25" s="53" t="s">
        <v>69</v>
      </c>
      <c r="B25" s="54" t="s">
        <v>62</v>
      </c>
      <c r="C25" s="22">
        <v>1688356.5063947814</v>
      </c>
      <c r="D25" s="34">
        <v>133108.816034159</v>
      </c>
      <c r="E25" s="29">
        <f t="shared" si="0"/>
        <v>1821465.3224289403</v>
      </c>
      <c r="F25" s="97">
        <v>727183.24</v>
      </c>
      <c r="G25" s="60">
        <v>67308.67</v>
      </c>
      <c r="H25" s="61">
        <v>24381.71</v>
      </c>
      <c r="I25" s="61">
        <v>4152.58</v>
      </c>
      <c r="J25" s="62">
        <f t="shared" si="1"/>
        <v>95842.96</v>
      </c>
      <c r="K25" s="98">
        <v>42283.77</v>
      </c>
      <c r="L25" s="63">
        <v>170613.26</v>
      </c>
      <c r="M25" s="121">
        <v>3446.36</v>
      </c>
      <c r="O25" s="53" t="s">
        <v>69</v>
      </c>
      <c r="P25" s="54" t="s">
        <v>62</v>
      </c>
      <c r="Q25" s="22">
        <v>1243715.392226688</v>
      </c>
      <c r="R25" s="34">
        <v>108785.00924425441</v>
      </c>
      <c r="S25" s="29">
        <f t="shared" si="2"/>
        <v>1352500.4014709424</v>
      </c>
      <c r="T25" s="97">
        <v>558186.2</v>
      </c>
      <c r="U25" s="60">
        <v>51821.51</v>
      </c>
      <c r="V25" s="61">
        <v>20968.96</v>
      </c>
      <c r="W25" s="61">
        <v>3647.080000000001</v>
      </c>
      <c r="X25" s="62">
        <f t="shared" si="13"/>
        <v>76437.55</v>
      </c>
      <c r="Y25" s="97">
        <v>23307.07</v>
      </c>
      <c r="Z25" s="63">
        <v>94887.79999999999</v>
      </c>
      <c r="AB25" s="53" t="s">
        <v>69</v>
      </c>
      <c r="AC25" s="54" t="s">
        <v>62</v>
      </c>
      <c r="AD25" s="111">
        <f t="shared" si="3"/>
        <v>0.3575103411496976</v>
      </c>
      <c r="AE25" s="67">
        <f t="shared" si="4"/>
        <v>0.22359520818985712</v>
      </c>
      <c r="AF25" s="65">
        <f t="shared" si="5"/>
        <v>0.34673921016804465</v>
      </c>
      <c r="AG25" s="65">
        <f t="shared" si="6"/>
        <v>0.30276104998654585</v>
      </c>
      <c r="AH25" s="64">
        <f t="shared" si="7"/>
        <v>0.29885582261111265</v>
      </c>
      <c r="AI25" s="66">
        <f t="shared" si="8"/>
        <v>0.16275246841045043</v>
      </c>
      <c r="AJ25" s="67">
        <f t="shared" si="9"/>
        <v>0.1386040339120609</v>
      </c>
      <c r="AK25" s="68">
        <f t="shared" si="10"/>
        <v>0.25387273663271515</v>
      </c>
      <c r="AL25" s="68">
        <f t="shared" si="11"/>
        <v>0.8142035871518813</v>
      </c>
      <c r="AM25" s="107">
        <f t="shared" si="12"/>
        <v>0.7980526474425589</v>
      </c>
    </row>
    <row r="26" spans="1:39" ht="13.5">
      <c r="A26" s="53" t="s">
        <v>38</v>
      </c>
      <c r="B26" s="54" t="s">
        <v>62</v>
      </c>
      <c r="C26" s="22">
        <v>1936185.2153438665</v>
      </c>
      <c r="D26" s="34">
        <v>152647.45369897774</v>
      </c>
      <c r="E26" s="29">
        <f t="shared" si="0"/>
        <v>2088832.6690428443</v>
      </c>
      <c r="F26" s="97">
        <v>833924.25</v>
      </c>
      <c r="G26" s="60">
        <v>299835.67</v>
      </c>
      <c r="H26" s="61">
        <v>50317.890000000014</v>
      </c>
      <c r="I26" s="61">
        <v>16978.66</v>
      </c>
      <c r="J26" s="62">
        <f t="shared" si="1"/>
        <v>367132.22</v>
      </c>
      <c r="K26" s="98">
        <v>199659.34</v>
      </c>
      <c r="L26" s="63">
        <v>195657.06</v>
      </c>
      <c r="M26" s="121">
        <v>50210.15</v>
      </c>
      <c r="O26" s="53" t="s">
        <v>38</v>
      </c>
      <c r="P26" s="54" t="s">
        <v>62</v>
      </c>
      <c r="Q26" s="22">
        <v>1433962.767943371</v>
      </c>
      <c r="R26" s="34">
        <v>125425.52254447283</v>
      </c>
      <c r="S26" s="29">
        <f t="shared" si="2"/>
        <v>1559388.290487844</v>
      </c>
      <c r="T26" s="97">
        <v>643570.26</v>
      </c>
      <c r="U26" s="60">
        <v>229346.69</v>
      </c>
      <c r="V26" s="61">
        <v>43715.52000000001</v>
      </c>
      <c r="W26" s="61">
        <v>16263.99</v>
      </c>
      <c r="X26" s="62">
        <f t="shared" si="13"/>
        <v>289326.2</v>
      </c>
      <c r="Y26" s="97">
        <v>107943.77</v>
      </c>
      <c r="Z26" s="63">
        <v>109402.49</v>
      </c>
      <c r="AB26" s="53" t="s">
        <v>38</v>
      </c>
      <c r="AC26" s="54" t="s">
        <v>62</v>
      </c>
      <c r="AD26" s="111">
        <f t="shared" si="3"/>
        <v>0.35023395211355224</v>
      </c>
      <c r="AE26" s="67">
        <f t="shared" si="4"/>
        <v>0.21703661744644265</v>
      </c>
      <c r="AF26" s="65">
        <f t="shared" si="5"/>
        <v>0.3395205554540668</v>
      </c>
      <c r="AG26" s="65">
        <f t="shared" si="6"/>
        <v>0.2957781019899832</v>
      </c>
      <c r="AH26" s="64">
        <f t="shared" si="7"/>
        <v>0.307346838099124</v>
      </c>
      <c r="AI26" s="66">
        <f t="shared" si="8"/>
        <v>0.15103034345696909</v>
      </c>
      <c r="AJ26" s="67">
        <f t="shared" si="9"/>
        <v>0.043941861744873245</v>
      </c>
      <c r="AK26" s="68">
        <f t="shared" si="10"/>
        <v>0.26892144575914645</v>
      </c>
      <c r="AL26" s="68">
        <f t="shared" si="11"/>
        <v>0.8496606149664774</v>
      </c>
      <c r="AM26" s="107">
        <f t="shared" si="12"/>
        <v>0.7884150534416536</v>
      </c>
    </row>
    <row r="27" spans="1:39" ht="13.5">
      <c r="A27" s="53" t="s">
        <v>70</v>
      </c>
      <c r="B27" s="54" t="s">
        <v>59</v>
      </c>
      <c r="C27" s="22">
        <v>6192753.183966554</v>
      </c>
      <c r="D27" s="34">
        <v>488232.21943198494</v>
      </c>
      <c r="E27" s="29">
        <f t="shared" si="0"/>
        <v>6680985.403398539</v>
      </c>
      <c r="F27" s="97">
        <v>2667248.48</v>
      </c>
      <c r="G27" s="60">
        <v>1114327.33</v>
      </c>
      <c r="H27" s="61">
        <v>328476.25999999995</v>
      </c>
      <c r="I27" s="61">
        <v>196314.50000000003</v>
      </c>
      <c r="J27" s="62">
        <f t="shared" si="1"/>
        <v>1639118.09</v>
      </c>
      <c r="K27" s="98">
        <v>866711.06</v>
      </c>
      <c r="L27" s="63">
        <v>625795.47</v>
      </c>
      <c r="M27" s="121">
        <v>-263766.9</v>
      </c>
      <c r="O27" s="53" t="s">
        <v>70</v>
      </c>
      <c r="P27" s="54" t="s">
        <v>59</v>
      </c>
      <c r="Q27" s="22">
        <v>4412577.686065274</v>
      </c>
      <c r="R27" s="34">
        <v>385958.3208262727</v>
      </c>
      <c r="S27" s="29">
        <f t="shared" si="2"/>
        <v>4798536.006891547</v>
      </c>
      <c r="T27" s="97">
        <v>1980388.76</v>
      </c>
      <c r="U27" s="60">
        <v>854245.6300000001</v>
      </c>
      <c r="V27" s="61">
        <v>246541.94999999998</v>
      </c>
      <c r="W27" s="61">
        <v>186221.15999999997</v>
      </c>
      <c r="X27" s="62">
        <f t="shared" si="13"/>
        <v>1287008.74</v>
      </c>
      <c r="Y27" s="97">
        <v>498523.35</v>
      </c>
      <c r="Z27" s="63">
        <v>336652.3599999999</v>
      </c>
      <c r="AB27" s="53" t="s">
        <v>70</v>
      </c>
      <c r="AC27" s="54" t="s">
        <v>59</v>
      </c>
      <c r="AD27" s="111">
        <f t="shared" si="3"/>
        <v>0.4034321035350823</v>
      </c>
      <c r="AE27" s="67">
        <f t="shared" si="4"/>
        <v>0.26498689906920725</v>
      </c>
      <c r="AF27" s="65">
        <f t="shared" si="5"/>
        <v>0.3922966075076777</v>
      </c>
      <c r="AG27" s="65">
        <f t="shared" si="6"/>
        <v>0.3468307505441508</v>
      </c>
      <c r="AH27" s="64">
        <f t="shared" si="7"/>
        <v>0.30445774712362295</v>
      </c>
      <c r="AI27" s="66">
        <f t="shared" si="8"/>
        <v>0.33233415246370845</v>
      </c>
      <c r="AJ27" s="67">
        <f t="shared" si="9"/>
        <v>0.0542008222910868</v>
      </c>
      <c r="AK27" s="68">
        <f t="shared" si="10"/>
        <v>0.2735873806109508</v>
      </c>
      <c r="AL27" s="68">
        <f t="shared" si="11"/>
        <v>0.7385565992044307</v>
      </c>
      <c r="AM27" s="107">
        <f t="shared" si="12"/>
        <v>0.8588774188305115</v>
      </c>
    </row>
    <row r="28" spans="1:39" ht="13.5">
      <c r="A28" s="53" t="s">
        <v>10</v>
      </c>
      <c r="B28" s="54" t="s">
        <v>62</v>
      </c>
      <c r="C28" s="22">
        <v>4597217.4397300705</v>
      </c>
      <c r="D28" s="34">
        <v>362441.32571309706</v>
      </c>
      <c r="E28" s="29">
        <f t="shared" si="0"/>
        <v>4959658.765443168</v>
      </c>
      <c r="F28" s="97">
        <v>1980043.59</v>
      </c>
      <c r="G28" s="60">
        <v>1145781.4500000002</v>
      </c>
      <c r="H28" s="61">
        <v>202343.13000000003</v>
      </c>
      <c r="I28" s="61">
        <v>214677.38999999998</v>
      </c>
      <c r="J28" s="62">
        <f t="shared" si="1"/>
        <v>1562801.9700000002</v>
      </c>
      <c r="K28" s="98">
        <v>813630.59</v>
      </c>
      <c r="L28" s="63">
        <v>464561.99</v>
      </c>
      <c r="M28" s="121">
        <v>45456.59</v>
      </c>
      <c r="O28" s="53" t="s">
        <v>10</v>
      </c>
      <c r="P28" s="54" t="s">
        <v>62</v>
      </c>
      <c r="Q28" s="22">
        <v>3423341.8293194687</v>
      </c>
      <c r="R28" s="34">
        <v>299432.06852334563</v>
      </c>
      <c r="S28" s="29">
        <f t="shared" si="2"/>
        <v>3722773.897842814</v>
      </c>
      <c r="T28" s="97">
        <v>1536414.35</v>
      </c>
      <c r="U28" s="60">
        <v>877428.3999999999</v>
      </c>
      <c r="V28" s="61">
        <v>144239.68</v>
      </c>
      <c r="W28" s="61">
        <v>212788.81999999998</v>
      </c>
      <c r="X28" s="62">
        <f t="shared" si="13"/>
        <v>1234456.9</v>
      </c>
      <c r="Y28" s="97">
        <v>449774.31</v>
      </c>
      <c r="Z28" s="63">
        <v>261179.79</v>
      </c>
      <c r="AB28" s="53" t="s">
        <v>10</v>
      </c>
      <c r="AC28" s="54" t="s">
        <v>62</v>
      </c>
      <c r="AD28" s="111">
        <f t="shared" si="3"/>
        <v>0.3429034168767069</v>
      </c>
      <c r="AE28" s="67">
        <f t="shared" si="4"/>
        <v>0.21042922189491153</v>
      </c>
      <c r="AF28" s="65">
        <f t="shared" si="5"/>
        <v>0.33224818416102964</v>
      </c>
      <c r="AG28" s="65">
        <f t="shared" si="6"/>
        <v>0.2887432286739575</v>
      </c>
      <c r="AH28" s="64">
        <f t="shared" si="7"/>
        <v>0.30584039677767483</v>
      </c>
      <c r="AI28" s="66">
        <f t="shared" si="8"/>
        <v>0.4028256995578474</v>
      </c>
      <c r="AJ28" s="67">
        <f t="shared" si="9"/>
        <v>0.008875325310794047</v>
      </c>
      <c r="AK28" s="68">
        <f t="shared" si="10"/>
        <v>0.265983421535414</v>
      </c>
      <c r="AL28" s="68">
        <f t="shared" si="11"/>
        <v>0.8089752391593907</v>
      </c>
      <c r="AM28" s="107">
        <f t="shared" si="12"/>
        <v>0.7787057337016772</v>
      </c>
    </row>
    <row r="29" spans="1:39" ht="13.5">
      <c r="A29" s="53" t="s">
        <v>11</v>
      </c>
      <c r="B29" s="54" t="s">
        <v>63</v>
      </c>
      <c r="C29" s="22">
        <v>2168680.0979452147</v>
      </c>
      <c r="D29" s="34">
        <v>170977.18349233104</v>
      </c>
      <c r="E29" s="29">
        <f t="shared" si="0"/>
        <v>2339657.2814375455</v>
      </c>
      <c r="F29" s="97">
        <v>934060.91</v>
      </c>
      <c r="G29" s="60">
        <v>168686.85</v>
      </c>
      <c r="H29" s="61">
        <v>43353.240000000005</v>
      </c>
      <c r="I29" s="61">
        <v>26693.899999999998</v>
      </c>
      <c r="J29" s="62">
        <f t="shared" si="1"/>
        <v>238733.99000000002</v>
      </c>
      <c r="K29" s="98">
        <v>136027.85</v>
      </c>
      <c r="L29" s="63">
        <v>219151.32</v>
      </c>
      <c r="M29" s="121">
        <v>118068.22</v>
      </c>
      <c r="O29" s="53" t="s">
        <v>11</v>
      </c>
      <c r="P29" s="54" t="s">
        <v>63</v>
      </c>
      <c r="Q29" s="22">
        <v>1609086.2978665181</v>
      </c>
      <c r="R29" s="34">
        <v>140743.18681126973</v>
      </c>
      <c r="S29" s="29">
        <f t="shared" si="2"/>
        <v>1749829.4846777879</v>
      </c>
      <c r="T29" s="97">
        <v>722166.64</v>
      </c>
      <c r="U29" s="60">
        <v>122206.87</v>
      </c>
      <c r="V29" s="61">
        <v>32081.560000000005</v>
      </c>
      <c r="W29" s="61">
        <v>32203.55</v>
      </c>
      <c r="X29" s="62">
        <f t="shared" si="13"/>
        <v>186491.97999999998</v>
      </c>
      <c r="Y29" s="97">
        <v>68329.17</v>
      </c>
      <c r="Z29" s="63">
        <v>122763.31999999999</v>
      </c>
      <c r="AB29" s="53" t="s">
        <v>11</v>
      </c>
      <c r="AC29" s="54" t="s">
        <v>63</v>
      </c>
      <c r="AD29" s="111">
        <f t="shared" si="3"/>
        <v>0.34777115486015875</v>
      </c>
      <c r="AE29" s="67">
        <f t="shared" si="4"/>
        <v>0.21481676922381854</v>
      </c>
      <c r="AF29" s="65">
        <f t="shared" si="5"/>
        <v>0.33707729920230944</v>
      </c>
      <c r="AG29" s="65">
        <f t="shared" si="6"/>
        <v>0.2934146473451058</v>
      </c>
      <c r="AH29" s="64">
        <f t="shared" si="7"/>
        <v>0.3803385194302089</v>
      </c>
      <c r="AI29" s="66">
        <f t="shared" si="8"/>
        <v>0.35134451067840833</v>
      </c>
      <c r="AJ29" s="67">
        <f t="shared" si="9"/>
        <v>-0.17108828063986736</v>
      </c>
      <c r="AK29" s="68">
        <f t="shared" si="10"/>
        <v>0.28013006242949445</v>
      </c>
      <c r="AL29" s="68">
        <f t="shared" si="11"/>
        <v>0.9907727548863832</v>
      </c>
      <c r="AM29" s="107">
        <f t="shared" si="12"/>
        <v>0.7851530897013865</v>
      </c>
    </row>
    <row r="30" spans="1:39" ht="13.5">
      <c r="A30" s="53" t="s">
        <v>12</v>
      </c>
      <c r="B30" s="54" t="s">
        <v>59</v>
      </c>
      <c r="C30" s="22">
        <v>2358989.9205054557</v>
      </c>
      <c r="D30" s="34">
        <v>185981.07340818585</v>
      </c>
      <c r="E30" s="29">
        <f t="shared" si="0"/>
        <v>2544970.9939136417</v>
      </c>
      <c r="F30" s="97">
        <v>1016028.27</v>
      </c>
      <c r="G30" s="60">
        <v>241282.48</v>
      </c>
      <c r="H30" s="61">
        <v>105040.51999999999</v>
      </c>
      <c r="I30" s="61">
        <v>102560.29999999997</v>
      </c>
      <c r="J30" s="62">
        <f t="shared" si="1"/>
        <v>448883.3</v>
      </c>
      <c r="K30" s="98">
        <v>229088</v>
      </c>
      <c r="L30" s="63">
        <v>238382.69999999998</v>
      </c>
      <c r="M30" s="121">
        <v>73562.38</v>
      </c>
      <c r="O30" s="53" t="s">
        <v>12</v>
      </c>
      <c r="P30" s="54" t="s">
        <v>59</v>
      </c>
      <c r="Q30" s="22">
        <v>1750376.8505553785</v>
      </c>
      <c r="R30" s="34">
        <v>153101.5560784259</v>
      </c>
      <c r="S30" s="29">
        <f t="shared" si="2"/>
        <v>1903478.4066338043</v>
      </c>
      <c r="T30" s="97">
        <v>785578.61</v>
      </c>
      <c r="U30" s="60">
        <v>173372.49000000002</v>
      </c>
      <c r="V30" s="61">
        <v>78033.42000000003</v>
      </c>
      <c r="W30" s="61">
        <v>76117.72</v>
      </c>
      <c r="X30" s="62">
        <f t="shared" si="13"/>
        <v>327523.63</v>
      </c>
      <c r="Y30" s="97">
        <v>122862.49</v>
      </c>
      <c r="Z30" s="63">
        <v>133542.93</v>
      </c>
      <c r="AB30" s="53" t="s">
        <v>12</v>
      </c>
      <c r="AC30" s="54" t="s">
        <v>59</v>
      </c>
      <c r="AD30" s="111">
        <f t="shared" si="3"/>
        <v>0.34770402142656875</v>
      </c>
      <c r="AE30" s="67">
        <f t="shared" si="4"/>
        <v>0.2147562583421263</v>
      </c>
      <c r="AF30" s="65">
        <f t="shared" si="5"/>
        <v>0.33701069843722653</v>
      </c>
      <c r="AG30" s="65">
        <f t="shared" si="6"/>
        <v>0.2933502224557769</v>
      </c>
      <c r="AH30" s="64">
        <f t="shared" si="7"/>
        <v>0.3916999173282911</v>
      </c>
      <c r="AI30" s="66">
        <f t="shared" si="8"/>
        <v>0.3460965827205824</v>
      </c>
      <c r="AJ30" s="67">
        <f t="shared" si="9"/>
        <v>0.3473905944634177</v>
      </c>
      <c r="AK30" s="68">
        <f t="shared" si="10"/>
        <v>0.3705371426177708</v>
      </c>
      <c r="AL30" s="68">
        <f t="shared" si="11"/>
        <v>0.8645886144746049</v>
      </c>
      <c r="AM30" s="107">
        <f t="shared" si="12"/>
        <v>0.7850641737454764</v>
      </c>
    </row>
    <row r="31" spans="1:39" ht="13.5">
      <c r="A31" s="53" t="s">
        <v>71</v>
      </c>
      <c r="B31" s="54" t="s">
        <v>59</v>
      </c>
      <c r="C31" s="22">
        <v>3434879.327401977</v>
      </c>
      <c r="D31" s="34">
        <v>270803.422594077</v>
      </c>
      <c r="E31" s="29">
        <f t="shared" si="0"/>
        <v>3705682.749996054</v>
      </c>
      <c r="F31" s="97">
        <v>1479418.99</v>
      </c>
      <c r="G31" s="60">
        <v>493814.2300000001</v>
      </c>
      <c r="H31" s="61">
        <v>222745.42</v>
      </c>
      <c r="I31" s="61">
        <v>211296.61</v>
      </c>
      <c r="J31" s="62">
        <f t="shared" si="1"/>
        <v>927856.2600000001</v>
      </c>
      <c r="K31" s="98">
        <v>506362.77</v>
      </c>
      <c r="L31" s="63">
        <v>347104.42</v>
      </c>
      <c r="M31" s="121">
        <v>130011.73</v>
      </c>
      <c r="O31" s="53" t="s">
        <v>71</v>
      </c>
      <c r="P31" s="54" t="s">
        <v>59</v>
      </c>
      <c r="Q31" s="22">
        <v>2556914.6302360315</v>
      </c>
      <c r="R31" s="34">
        <v>223647.6153832933</v>
      </c>
      <c r="S31" s="29">
        <f t="shared" si="2"/>
        <v>2780562.245619325</v>
      </c>
      <c r="T31" s="97">
        <v>1147557.13</v>
      </c>
      <c r="U31" s="60">
        <v>349929.39</v>
      </c>
      <c r="V31" s="61">
        <v>185001.65999999997</v>
      </c>
      <c r="W31" s="61">
        <v>226155.27</v>
      </c>
      <c r="X31" s="62">
        <f t="shared" si="13"/>
        <v>761086.3200000001</v>
      </c>
      <c r="Y31" s="97">
        <v>273593.71</v>
      </c>
      <c r="Z31" s="63">
        <v>195076.75</v>
      </c>
      <c r="AB31" s="53" t="s">
        <v>71</v>
      </c>
      <c r="AC31" s="54" t="s">
        <v>59</v>
      </c>
      <c r="AD31" s="111">
        <f t="shared" si="3"/>
        <v>0.3433687956507565</v>
      </c>
      <c r="AE31" s="67">
        <f t="shared" si="4"/>
        <v>0.21084869217123914</v>
      </c>
      <c r="AF31" s="65">
        <f t="shared" si="5"/>
        <v>0.33270987039913336</v>
      </c>
      <c r="AG31" s="65">
        <f t="shared" si="6"/>
        <v>0.28918983754647587</v>
      </c>
      <c r="AH31" s="64">
        <f t="shared" si="7"/>
        <v>0.41118249598869094</v>
      </c>
      <c r="AI31" s="66">
        <f t="shared" si="8"/>
        <v>0.20401849367189495</v>
      </c>
      <c r="AJ31" s="67">
        <f t="shared" si="9"/>
        <v>-0.0657011441740889</v>
      </c>
      <c r="AK31" s="68">
        <f t="shared" si="10"/>
        <v>0.21912092704543684</v>
      </c>
      <c r="AL31" s="68">
        <f t="shared" si="11"/>
        <v>0.8507836675046367</v>
      </c>
      <c r="AM31" s="107">
        <f t="shared" si="12"/>
        <v>0.7793223436416692</v>
      </c>
    </row>
    <row r="32" spans="1:39" ht="13.5">
      <c r="A32" s="53" t="s">
        <v>40</v>
      </c>
      <c r="B32" s="54" t="s">
        <v>62</v>
      </c>
      <c r="C32" s="22">
        <v>1725396.2158169805</v>
      </c>
      <c r="D32" s="34">
        <v>136029.00015923227</v>
      </c>
      <c r="E32" s="29">
        <f t="shared" si="0"/>
        <v>1861425.2159762126</v>
      </c>
      <c r="F32" s="97">
        <v>743136.42</v>
      </c>
      <c r="G32" s="60">
        <v>75668.86000000002</v>
      </c>
      <c r="H32" s="61">
        <v>25038.750000000004</v>
      </c>
      <c r="I32" s="61">
        <v>2878.8199999999997</v>
      </c>
      <c r="J32" s="62">
        <f t="shared" si="1"/>
        <v>103586.43000000002</v>
      </c>
      <c r="K32" s="98">
        <v>55630.25</v>
      </c>
      <c r="L32" s="63">
        <v>174356.22</v>
      </c>
      <c r="M32" s="121">
        <v>-6714.49</v>
      </c>
      <c r="O32" s="53" t="s">
        <v>40</v>
      </c>
      <c r="P32" s="54" t="s">
        <v>62</v>
      </c>
      <c r="Q32" s="22">
        <v>1276033.4600325741</v>
      </c>
      <c r="R32" s="34">
        <v>111611.79849764257</v>
      </c>
      <c r="S32" s="29">
        <f t="shared" si="2"/>
        <v>1387645.2585302168</v>
      </c>
      <c r="T32" s="97">
        <v>572690.73</v>
      </c>
      <c r="U32" s="60">
        <v>58048.66999999999</v>
      </c>
      <c r="V32" s="61">
        <v>17601.059999999998</v>
      </c>
      <c r="W32" s="61">
        <v>8126.800000000001</v>
      </c>
      <c r="X32" s="62">
        <f t="shared" si="13"/>
        <v>83776.52999999998</v>
      </c>
      <c r="Y32" s="97">
        <v>31362.93</v>
      </c>
      <c r="Z32" s="63">
        <v>97353.43</v>
      </c>
      <c r="AB32" s="53" t="s">
        <v>40</v>
      </c>
      <c r="AC32" s="54" t="s">
        <v>62</v>
      </c>
      <c r="AD32" s="111">
        <f t="shared" si="3"/>
        <v>0.35215593466721096</v>
      </c>
      <c r="AE32" s="67">
        <f t="shared" si="4"/>
        <v>0.21876900103984465</v>
      </c>
      <c r="AF32" s="65">
        <f t="shared" si="5"/>
        <v>0.3414272880864524</v>
      </c>
      <c r="AG32" s="65">
        <f t="shared" si="6"/>
        <v>0.29762257545185</v>
      </c>
      <c r="AH32" s="64">
        <f t="shared" si="7"/>
        <v>0.30354166598476806</v>
      </c>
      <c r="AI32" s="66">
        <f t="shared" si="8"/>
        <v>0.4225705724541593</v>
      </c>
      <c r="AJ32" s="67">
        <f t="shared" si="9"/>
        <v>-0.6457621696116553</v>
      </c>
      <c r="AK32" s="68">
        <f t="shared" si="10"/>
        <v>0.2364612141371818</v>
      </c>
      <c r="AL32" s="68">
        <f t="shared" si="11"/>
        <v>0.7737580640584283</v>
      </c>
      <c r="AM32" s="107">
        <f t="shared" si="12"/>
        <v>0.7909612429680188</v>
      </c>
    </row>
    <row r="33" spans="1:39" ht="13.5">
      <c r="A33" s="53" t="s">
        <v>72</v>
      </c>
      <c r="B33" s="71" t="s">
        <v>59</v>
      </c>
      <c r="C33" s="23">
        <v>2868788.5338132046</v>
      </c>
      <c r="D33" s="35">
        <v>226173.23044150815</v>
      </c>
      <c r="E33" s="30">
        <f t="shared" si="0"/>
        <v>3094961.764254713</v>
      </c>
      <c r="F33" s="97">
        <v>1235600.97</v>
      </c>
      <c r="G33" s="60">
        <v>311758.83999999997</v>
      </c>
      <c r="H33" s="61">
        <v>112938.19000000002</v>
      </c>
      <c r="I33" s="61">
        <v>148345.55</v>
      </c>
      <c r="J33" s="62">
        <f t="shared" si="1"/>
        <v>573042.58</v>
      </c>
      <c r="K33" s="98">
        <v>256783.6</v>
      </c>
      <c r="L33" s="63">
        <v>289899.3</v>
      </c>
      <c r="M33" s="121">
        <v>65837.73</v>
      </c>
      <c r="O33" s="53" t="s">
        <v>72</v>
      </c>
      <c r="P33" s="71" t="s">
        <v>59</v>
      </c>
      <c r="Q33" s="23">
        <v>2114636.8226143806</v>
      </c>
      <c r="R33" s="34">
        <v>184962.56276485603</v>
      </c>
      <c r="S33" s="30">
        <f t="shared" si="2"/>
        <v>2299599.3853792367</v>
      </c>
      <c r="T33" s="97">
        <v>949060.46</v>
      </c>
      <c r="U33" s="60">
        <v>231179.81000000003</v>
      </c>
      <c r="V33" s="61">
        <v>81206.15000000001</v>
      </c>
      <c r="W33" s="61">
        <v>127364.02</v>
      </c>
      <c r="X33" s="62">
        <f t="shared" si="13"/>
        <v>439749.98000000004</v>
      </c>
      <c r="Y33" s="97">
        <v>138748.96</v>
      </c>
      <c r="Z33" s="63">
        <v>161333.66999999998</v>
      </c>
      <c r="AB33" s="53" t="s">
        <v>72</v>
      </c>
      <c r="AC33" s="54" t="s">
        <v>59</v>
      </c>
      <c r="AD33" s="111">
        <f t="shared" si="3"/>
        <v>0.35663415255696096</v>
      </c>
      <c r="AE33" s="67">
        <f t="shared" si="4"/>
        <v>0.2228054534962487</v>
      </c>
      <c r="AF33" s="65">
        <f t="shared" si="5"/>
        <v>0.3458699736712225</v>
      </c>
      <c r="AG33" s="65">
        <f t="shared" si="6"/>
        <v>0.30192018535889686</v>
      </c>
      <c r="AH33" s="64">
        <f t="shared" si="7"/>
        <v>0.3485556545790047</v>
      </c>
      <c r="AI33" s="66">
        <f t="shared" si="8"/>
        <v>0.39075907428193557</v>
      </c>
      <c r="AJ33" s="67">
        <f t="shared" si="9"/>
        <v>0.16473671292724568</v>
      </c>
      <c r="AK33" s="68">
        <f t="shared" si="10"/>
        <v>0.30310996262012324</v>
      </c>
      <c r="AL33" s="68">
        <f t="shared" si="11"/>
        <v>0.8507064845747314</v>
      </c>
      <c r="AM33" s="107">
        <f t="shared" si="12"/>
        <v>0.7968927378891215</v>
      </c>
    </row>
    <row r="34" spans="1:39" ht="13.5">
      <c r="A34" s="53" t="s">
        <v>73</v>
      </c>
      <c r="B34" s="54" t="s">
        <v>59</v>
      </c>
      <c r="C34" s="22">
        <v>1942863.9485975467</v>
      </c>
      <c r="D34" s="34">
        <v>153174.00023854937</v>
      </c>
      <c r="E34" s="29">
        <f t="shared" si="0"/>
        <v>2096037.948836096</v>
      </c>
      <c r="F34" s="97">
        <v>836800.82</v>
      </c>
      <c r="G34" s="60">
        <v>107568.40000000001</v>
      </c>
      <c r="H34" s="61">
        <v>38788.91</v>
      </c>
      <c r="I34" s="61">
        <v>63296.119999999995</v>
      </c>
      <c r="J34" s="62">
        <f t="shared" si="1"/>
        <v>209653.43</v>
      </c>
      <c r="K34" s="98">
        <v>92316.47</v>
      </c>
      <c r="L34" s="63">
        <v>196331.94999999998</v>
      </c>
      <c r="M34" s="121">
        <v>-2317.39</v>
      </c>
      <c r="O34" s="53" t="s">
        <v>73</v>
      </c>
      <c r="P34" s="54" t="s">
        <v>59</v>
      </c>
      <c r="Q34" s="22">
        <v>1431639.9068198227</v>
      </c>
      <c r="R34" s="34">
        <v>125222.34706688553</v>
      </c>
      <c r="S34" s="29">
        <f t="shared" si="2"/>
        <v>1556862.2538867083</v>
      </c>
      <c r="T34" s="97">
        <v>642527.74</v>
      </c>
      <c r="U34" s="60">
        <v>80207.72999999998</v>
      </c>
      <c r="V34" s="61">
        <v>21741.219999999998</v>
      </c>
      <c r="W34" s="61">
        <v>33480.75</v>
      </c>
      <c r="X34" s="62">
        <f t="shared" si="13"/>
        <v>135429.69999999998</v>
      </c>
      <c r="Y34" s="97">
        <v>51497.13</v>
      </c>
      <c r="Z34" s="63">
        <v>109225.25999999998</v>
      </c>
      <c r="AB34" s="53" t="s">
        <v>73</v>
      </c>
      <c r="AC34" s="54" t="s">
        <v>59</v>
      </c>
      <c r="AD34" s="111">
        <f t="shared" si="3"/>
        <v>0.35708982359491004</v>
      </c>
      <c r="AE34" s="67">
        <f t="shared" si="4"/>
        <v>0.2232161736813152</v>
      </c>
      <c r="AF34" s="65">
        <f t="shared" si="5"/>
        <v>0.34632202919900923</v>
      </c>
      <c r="AG34" s="65">
        <f t="shared" si="6"/>
        <v>0.3023574982147852</v>
      </c>
      <c r="AH34" s="64">
        <f t="shared" si="7"/>
        <v>0.3411226075092766</v>
      </c>
      <c r="AI34" s="66">
        <f t="shared" si="8"/>
        <v>0.7841183705422239</v>
      </c>
      <c r="AJ34" s="67">
        <f t="shared" si="9"/>
        <v>0.8905227630802772</v>
      </c>
      <c r="AK34" s="68">
        <f t="shared" si="10"/>
        <v>0.5480609497030564</v>
      </c>
      <c r="AL34" s="68">
        <f t="shared" si="11"/>
        <v>0.7926527167630508</v>
      </c>
      <c r="AM34" s="107">
        <f t="shared" si="12"/>
        <v>0.7974958356702471</v>
      </c>
    </row>
    <row r="35" spans="1:39" ht="13.5">
      <c r="A35" s="53" t="s">
        <v>13</v>
      </c>
      <c r="B35" s="54" t="s">
        <v>59</v>
      </c>
      <c r="C35" s="22">
        <v>8316522.208297732</v>
      </c>
      <c r="D35" s="34">
        <v>655668.6460918904</v>
      </c>
      <c r="E35" s="29">
        <f t="shared" si="0"/>
        <v>8972190.854389623</v>
      </c>
      <c r="F35" s="97">
        <v>3581965.98</v>
      </c>
      <c r="G35" s="60">
        <v>2734378.4600000004</v>
      </c>
      <c r="H35" s="61">
        <v>974220.8899999998</v>
      </c>
      <c r="I35" s="61">
        <v>597847</v>
      </c>
      <c r="J35" s="62">
        <f t="shared" si="1"/>
        <v>4306446.35</v>
      </c>
      <c r="K35" s="98">
        <v>2466568.79</v>
      </c>
      <c r="L35" s="63">
        <v>840408.3999999999</v>
      </c>
      <c r="M35" s="121">
        <v>39514.54</v>
      </c>
      <c r="O35" s="53" t="s">
        <v>13</v>
      </c>
      <c r="P35" s="54" t="s">
        <v>59</v>
      </c>
      <c r="Q35" s="22">
        <v>6143765.683860907</v>
      </c>
      <c r="R35" s="34">
        <v>537381.4707854996</v>
      </c>
      <c r="S35" s="29">
        <f t="shared" si="2"/>
        <v>6681147.154646407</v>
      </c>
      <c r="T35" s="97">
        <v>2757355.31</v>
      </c>
      <c r="U35" s="60">
        <v>2016595.69</v>
      </c>
      <c r="V35" s="61">
        <v>711372.2699999999</v>
      </c>
      <c r="W35" s="61">
        <v>585277.8400000002</v>
      </c>
      <c r="X35" s="62">
        <f t="shared" si="13"/>
        <v>3313245.8000000003</v>
      </c>
      <c r="Y35" s="97">
        <v>1369627.03</v>
      </c>
      <c r="Z35" s="63">
        <v>468731.25</v>
      </c>
      <c r="AB35" s="53" t="s">
        <v>13</v>
      </c>
      <c r="AC35" s="54" t="s">
        <v>59</v>
      </c>
      <c r="AD35" s="111">
        <f t="shared" si="3"/>
        <v>0.35365224460699274</v>
      </c>
      <c r="AE35" s="67">
        <f t="shared" si="4"/>
        <v>0.22011770359980676</v>
      </c>
      <c r="AF35" s="65">
        <f t="shared" si="5"/>
        <v>0.34291172559339733</v>
      </c>
      <c r="AG35" s="65">
        <f t="shared" si="6"/>
        <v>0.2990585460674635</v>
      </c>
      <c r="AH35" s="64">
        <f t="shared" si="7"/>
        <v>0.3559378677438314</v>
      </c>
      <c r="AI35" s="66">
        <f t="shared" si="8"/>
        <v>0.3694951730406921</v>
      </c>
      <c r="AJ35" s="67">
        <f t="shared" si="9"/>
        <v>0.0214755439912091</v>
      </c>
      <c r="AK35" s="68">
        <f t="shared" si="10"/>
        <v>0.2997666366920315</v>
      </c>
      <c r="AL35" s="68">
        <f t="shared" si="11"/>
        <v>0.8009054552610575</v>
      </c>
      <c r="AM35" s="107">
        <f t="shared" si="12"/>
        <v>0.7929429710521751</v>
      </c>
    </row>
    <row r="36" spans="1:39" ht="13.5">
      <c r="A36" s="53" t="s">
        <v>74</v>
      </c>
      <c r="B36" s="54" t="s">
        <v>62</v>
      </c>
      <c r="C36" s="22">
        <v>17367670.999330685</v>
      </c>
      <c r="D36" s="34">
        <v>1369254.7250747234</v>
      </c>
      <c r="E36" s="29">
        <f t="shared" si="0"/>
        <v>18736925.724405408</v>
      </c>
      <c r="F36" s="97">
        <v>7480339.15</v>
      </c>
      <c r="G36" s="60">
        <v>4613389.429999999</v>
      </c>
      <c r="H36" s="61">
        <v>2209246.4400000004</v>
      </c>
      <c r="I36" s="61">
        <v>1491589.1099999999</v>
      </c>
      <c r="J36" s="62">
        <f t="shared" si="1"/>
        <v>8314224.979999999</v>
      </c>
      <c r="K36" s="98">
        <v>4321921.96</v>
      </c>
      <c r="L36" s="63">
        <v>1755052.94</v>
      </c>
      <c r="M36" s="121">
        <v>820297.85</v>
      </c>
      <c r="O36" s="53" t="s">
        <v>74</v>
      </c>
      <c r="P36" s="54" t="s">
        <v>62</v>
      </c>
      <c r="Q36" s="22">
        <v>12642701.883210413</v>
      </c>
      <c r="R36" s="34">
        <v>1105828.9137799137</v>
      </c>
      <c r="S36" s="29">
        <f t="shared" si="2"/>
        <v>13748530.796990328</v>
      </c>
      <c r="T36" s="97">
        <v>5674113.06</v>
      </c>
      <c r="U36" s="60">
        <v>3347477.24</v>
      </c>
      <c r="V36" s="61">
        <v>1612741.7400000005</v>
      </c>
      <c r="W36" s="61">
        <v>1750904.6599999997</v>
      </c>
      <c r="X36" s="62">
        <f t="shared" si="13"/>
        <v>6711123.640000001</v>
      </c>
      <c r="Y36" s="97">
        <v>2353173.36</v>
      </c>
      <c r="Z36" s="63">
        <v>964559.83</v>
      </c>
      <c r="AB36" s="53" t="s">
        <v>74</v>
      </c>
      <c r="AC36" s="54" t="s">
        <v>62</v>
      </c>
      <c r="AD36" s="111">
        <f t="shared" si="3"/>
        <v>0.3737309603412431</v>
      </c>
      <c r="AE36" s="67">
        <f t="shared" si="4"/>
        <v>0.23821570227746602</v>
      </c>
      <c r="AF36" s="65">
        <f t="shared" si="5"/>
        <v>0.3628311272726743</v>
      </c>
      <c r="AG36" s="65">
        <f t="shared" si="6"/>
        <v>0.3183274761888515</v>
      </c>
      <c r="AH36" s="64">
        <f t="shared" si="7"/>
        <v>0.37816902079967485</v>
      </c>
      <c r="AI36" s="66">
        <f t="shared" si="8"/>
        <v>0.3698699458228196</v>
      </c>
      <c r="AJ36" s="67">
        <f t="shared" si="9"/>
        <v>-0.1481037522625589</v>
      </c>
      <c r="AK36" s="68">
        <f t="shared" si="10"/>
        <v>0.23887227027752944</v>
      </c>
      <c r="AL36" s="68">
        <f t="shared" si="11"/>
        <v>0.8366355974725126</v>
      </c>
      <c r="AM36" s="107">
        <f t="shared" si="12"/>
        <v>0.8195376641384704</v>
      </c>
    </row>
    <row r="37" spans="1:39" ht="13.5">
      <c r="A37" s="53" t="s">
        <v>14</v>
      </c>
      <c r="B37" s="54" t="s">
        <v>62</v>
      </c>
      <c r="C37" s="22">
        <v>2468916.4178338964</v>
      </c>
      <c r="D37" s="34">
        <v>194647.59961562508</v>
      </c>
      <c r="E37" s="29">
        <f t="shared" si="0"/>
        <v>2663564.0174495215</v>
      </c>
      <c r="F37" s="97">
        <v>1063374.14</v>
      </c>
      <c r="G37" s="60">
        <v>282963.61000000004</v>
      </c>
      <c r="H37" s="61">
        <v>92975.82</v>
      </c>
      <c r="I37" s="61">
        <v>58421.36000000001</v>
      </c>
      <c r="J37" s="62">
        <f t="shared" si="1"/>
        <v>434360.79000000004</v>
      </c>
      <c r="K37" s="98">
        <v>274100.82</v>
      </c>
      <c r="L37" s="63">
        <v>249491.07</v>
      </c>
      <c r="M37" s="121">
        <v>122465.32</v>
      </c>
      <c r="O37" s="53" t="s">
        <v>14</v>
      </c>
      <c r="P37" s="54" t="s">
        <v>62</v>
      </c>
      <c r="Q37" s="22">
        <v>1851522.3033916128</v>
      </c>
      <c r="R37" s="34">
        <v>161948.5230698891</v>
      </c>
      <c r="S37" s="29">
        <f t="shared" si="2"/>
        <v>2013470.826461502</v>
      </c>
      <c r="T37" s="97">
        <v>830973.24</v>
      </c>
      <c r="U37" s="60">
        <v>201032.11000000004</v>
      </c>
      <c r="V37" s="61">
        <v>70911.90000000001</v>
      </c>
      <c r="W37" s="61">
        <v>34328.939999999995</v>
      </c>
      <c r="X37" s="62">
        <f t="shared" si="13"/>
        <v>306272.95000000007</v>
      </c>
      <c r="Y37" s="97">
        <v>144861.98</v>
      </c>
      <c r="Z37" s="63">
        <v>141259.67999999996</v>
      </c>
      <c r="AB37" s="53" t="s">
        <v>14</v>
      </c>
      <c r="AC37" s="54" t="s">
        <v>62</v>
      </c>
      <c r="AD37" s="111">
        <f t="shared" si="3"/>
        <v>0.33345216166791136</v>
      </c>
      <c r="AE37" s="67">
        <f t="shared" si="4"/>
        <v>0.20191031030041962</v>
      </c>
      <c r="AF37" s="65">
        <f t="shared" si="5"/>
        <v>0.3228719196942631</v>
      </c>
      <c r="AG37" s="65">
        <f t="shared" si="6"/>
        <v>0.279673145671935</v>
      </c>
      <c r="AH37" s="64">
        <f t="shared" si="7"/>
        <v>0.40755429567943136</v>
      </c>
      <c r="AI37" s="66">
        <f t="shared" si="8"/>
        <v>0.31114552000439977</v>
      </c>
      <c r="AJ37" s="67">
        <f t="shared" si="9"/>
        <v>0.7018107753982505</v>
      </c>
      <c r="AK37" s="68">
        <f t="shared" si="10"/>
        <v>0.4182146676681697</v>
      </c>
      <c r="AL37" s="68">
        <f t="shared" si="11"/>
        <v>0.8921515500478454</v>
      </c>
      <c r="AM37" s="107">
        <f t="shared" si="12"/>
        <v>0.7661874216336897</v>
      </c>
    </row>
    <row r="38" spans="1:39" ht="13.5">
      <c r="A38" s="53" t="s">
        <v>75</v>
      </c>
      <c r="B38" s="54" t="s">
        <v>62</v>
      </c>
      <c r="C38" s="22">
        <v>1909811.0340257597</v>
      </c>
      <c r="D38" s="34">
        <v>150568.13216005714</v>
      </c>
      <c r="E38" s="29">
        <f t="shared" si="0"/>
        <v>2060379.1661858167</v>
      </c>
      <c r="F38" s="97">
        <v>822564.77</v>
      </c>
      <c r="G38" s="60">
        <v>68518.78000000001</v>
      </c>
      <c r="H38" s="61">
        <v>43610.4</v>
      </c>
      <c r="I38" s="61">
        <v>19659.229999999996</v>
      </c>
      <c r="J38" s="62">
        <f t="shared" si="1"/>
        <v>131788.41000000003</v>
      </c>
      <c r="K38" s="98">
        <v>50875.98</v>
      </c>
      <c r="L38" s="63">
        <v>192991.87</v>
      </c>
      <c r="M38" s="121">
        <v>-27808.7</v>
      </c>
      <c r="O38" s="53" t="s">
        <v>75</v>
      </c>
      <c r="P38" s="54" t="s">
        <v>62</v>
      </c>
      <c r="Q38" s="22">
        <v>1424393.590053972</v>
      </c>
      <c r="R38" s="34">
        <v>124588.52791397744</v>
      </c>
      <c r="S38" s="29">
        <f t="shared" si="2"/>
        <v>1548982.1179679495</v>
      </c>
      <c r="T38" s="97">
        <v>639275.56</v>
      </c>
      <c r="U38" s="60">
        <v>53363.159999999996</v>
      </c>
      <c r="V38" s="61">
        <v>31940.260000000006</v>
      </c>
      <c r="W38" s="61">
        <v>33034.880000000005</v>
      </c>
      <c r="X38" s="62">
        <f t="shared" si="13"/>
        <v>118338.3</v>
      </c>
      <c r="Y38" s="97">
        <v>30029.52</v>
      </c>
      <c r="Z38" s="63">
        <v>108672.41999999998</v>
      </c>
      <c r="AB38" s="53" t="s">
        <v>75</v>
      </c>
      <c r="AC38" s="54" t="s">
        <v>62</v>
      </c>
      <c r="AD38" s="111">
        <f aca="true" t="shared" si="14" ref="AD38:AD69">+C38/Q38-1</f>
        <v>0.34078884330937953</v>
      </c>
      <c r="AE38" s="67">
        <f aca="true" t="shared" si="15" ref="AE38:AE69">+D38/R38-1</f>
        <v>0.2085232459285289</v>
      </c>
      <c r="AF38" s="65">
        <f aca="true" t="shared" si="16" ref="AF38:AF69">+E38/S38-1</f>
        <v>0.33015038862343316</v>
      </c>
      <c r="AG38" s="65">
        <f aca="true" t="shared" si="17" ref="AG38:AG69">+F38/T38-1</f>
        <v>0.2867139328773962</v>
      </c>
      <c r="AH38" s="64">
        <f aca="true" t="shared" si="18" ref="AH38:AH69">+G38/U38-1</f>
        <v>0.28400904294273466</v>
      </c>
      <c r="AI38" s="66">
        <f aca="true" t="shared" si="19" ref="AI38:AI69">+H38/V38-1</f>
        <v>0.3653739825536797</v>
      </c>
      <c r="AJ38" s="67">
        <f aca="true" t="shared" si="20" ref="AJ38:AJ69">+I38/W38-1</f>
        <v>-0.40489476577484185</v>
      </c>
      <c r="AK38" s="68">
        <f aca="true" t="shared" si="21" ref="AK38:AK69">+J38/X38-1</f>
        <v>0.11365813096858779</v>
      </c>
      <c r="AL38" s="68">
        <f aca="true" t="shared" si="22" ref="AL38:AL69">+K38/Y38-1</f>
        <v>0.6941989082742581</v>
      </c>
      <c r="AM38" s="107">
        <f aca="true" t="shared" si="23" ref="AM38:AM69">+L38/Z38-1</f>
        <v>0.7759047787837983</v>
      </c>
    </row>
    <row r="39" spans="1:39" ht="13.5">
      <c r="A39" s="53" t="s">
        <v>37</v>
      </c>
      <c r="B39" s="54" t="s">
        <v>62</v>
      </c>
      <c r="C39" s="22">
        <v>1806290.6685937068</v>
      </c>
      <c r="D39" s="34">
        <v>142406.66079669684</v>
      </c>
      <c r="E39" s="29">
        <f t="shared" si="0"/>
        <v>1948697.3293904036</v>
      </c>
      <c r="F39" s="97">
        <v>777978.05</v>
      </c>
      <c r="G39" s="60">
        <v>97605.30999999998</v>
      </c>
      <c r="H39" s="61">
        <v>45237.869999999995</v>
      </c>
      <c r="I39" s="61">
        <v>16546.85</v>
      </c>
      <c r="J39" s="62">
        <f t="shared" si="1"/>
        <v>159390.03</v>
      </c>
      <c r="K39" s="98">
        <v>88969.89</v>
      </c>
      <c r="L39" s="63">
        <v>182530.85</v>
      </c>
      <c r="M39" s="121">
        <v>19430.47</v>
      </c>
      <c r="O39" s="53" t="s">
        <v>37</v>
      </c>
      <c r="P39" s="54" t="s">
        <v>62</v>
      </c>
      <c r="Q39" s="22">
        <v>1336326.8552829316</v>
      </c>
      <c r="R39" s="34">
        <v>116885.52719849479</v>
      </c>
      <c r="S39" s="29">
        <f t="shared" si="2"/>
        <v>1453212.3824814265</v>
      </c>
      <c r="T39" s="97">
        <v>599750.73</v>
      </c>
      <c r="U39" s="60">
        <v>71115.74000000002</v>
      </c>
      <c r="V39" s="61">
        <v>31801.27</v>
      </c>
      <c r="W39" s="61">
        <v>38955.25</v>
      </c>
      <c r="X39" s="62">
        <f t="shared" si="13"/>
        <v>141872.26</v>
      </c>
      <c r="Y39" s="97">
        <v>48283.63</v>
      </c>
      <c r="Z39" s="63">
        <v>101953.45</v>
      </c>
      <c r="AB39" s="53" t="s">
        <v>37</v>
      </c>
      <c r="AC39" s="54" t="s">
        <v>62</v>
      </c>
      <c r="AD39" s="111">
        <f t="shared" si="14"/>
        <v>0.3516832812667474</v>
      </c>
      <c r="AE39" s="67">
        <f t="shared" si="15"/>
        <v>0.21834297376151723</v>
      </c>
      <c r="AF39" s="65">
        <f t="shared" si="16"/>
        <v>0.34095838494227104</v>
      </c>
      <c r="AG39" s="65">
        <f t="shared" si="17"/>
        <v>0.29716899219113935</v>
      </c>
      <c r="AH39" s="64">
        <f t="shared" si="18"/>
        <v>0.37248533165794173</v>
      </c>
      <c r="AI39" s="66">
        <f t="shared" si="19"/>
        <v>0.4225177170597274</v>
      </c>
      <c r="AJ39" s="67">
        <f t="shared" si="20"/>
        <v>-0.5752344035784651</v>
      </c>
      <c r="AK39" s="68">
        <f t="shared" si="21"/>
        <v>0.12347565338001942</v>
      </c>
      <c r="AL39" s="68">
        <f t="shared" si="22"/>
        <v>0.8426512256845644</v>
      </c>
      <c r="AM39" s="107">
        <f t="shared" si="23"/>
        <v>0.7903351970923986</v>
      </c>
    </row>
    <row r="40" spans="1:39" ht="13.5">
      <c r="A40" s="53" t="s">
        <v>15</v>
      </c>
      <c r="B40" s="54" t="s">
        <v>59</v>
      </c>
      <c r="C40" s="22">
        <v>2545721.8502512258</v>
      </c>
      <c r="D40" s="34">
        <v>200702.88482069882</v>
      </c>
      <c r="E40" s="29">
        <f t="shared" si="0"/>
        <v>2746424.7350719245</v>
      </c>
      <c r="F40" s="97">
        <v>1096454.6</v>
      </c>
      <c r="G40" s="60">
        <v>296545.94000000006</v>
      </c>
      <c r="H40" s="61">
        <v>21002.43999999999</v>
      </c>
      <c r="I40" s="61">
        <v>89745.65000000001</v>
      </c>
      <c r="J40" s="62">
        <f t="shared" si="1"/>
        <v>407294.0300000001</v>
      </c>
      <c r="K40" s="98">
        <v>195887.8</v>
      </c>
      <c r="L40" s="63">
        <v>257252.49000000002</v>
      </c>
      <c r="M40" s="121">
        <v>26798.57</v>
      </c>
      <c r="O40" s="53" t="s">
        <v>15</v>
      </c>
      <c r="P40" s="54" t="s">
        <v>59</v>
      </c>
      <c r="Q40" s="22">
        <v>1854148.146400842</v>
      </c>
      <c r="R40" s="34">
        <v>162178.19969672686</v>
      </c>
      <c r="S40" s="29">
        <f t="shared" si="2"/>
        <v>2016326.3460975687</v>
      </c>
      <c r="T40" s="97">
        <v>832151.73</v>
      </c>
      <c r="U40" s="60">
        <v>227765.40000000002</v>
      </c>
      <c r="V40" s="61">
        <v>21720.850000000002</v>
      </c>
      <c r="W40" s="61">
        <v>120490.79</v>
      </c>
      <c r="X40" s="62">
        <f t="shared" si="13"/>
        <v>369977.04000000004</v>
      </c>
      <c r="Y40" s="97">
        <v>107301.06</v>
      </c>
      <c r="Z40" s="63">
        <v>141460.02</v>
      </c>
      <c r="AB40" s="53" t="s">
        <v>15</v>
      </c>
      <c r="AC40" s="54" t="s">
        <v>59</v>
      </c>
      <c r="AD40" s="111">
        <f t="shared" si="14"/>
        <v>0.37298729618386983</v>
      </c>
      <c r="AE40" s="67">
        <f t="shared" si="15"/>
        <v>0.2375453988021392</v>
      </c>
      <c r="AF40" s="65">
        <f t="shared" si="16"/>
        <v>0.36209336369948253</v>
      </c>
      <c r="AG40" s="65">
        <f t="shared" si="17"/>
        <v>0.3176137962243979</v>
      </c>
      <c r="AH40" s="64">
        <f t="shared" si="18"/>
        <v>0.30197975636334595</v>
      </c>
      <c r="AI40" s="66">
        <f t="shared" si="19"/>
        <v>-0.033074672492099055</v>
      </c>
      <c r="AJ40" s="67">
        <f t="shared" si="20"/>
        <v>-0.25516589276242596</v>
      </c>
      <c r="AK40" s="68">
        <f t="shared" si="21"/>
        <v>0.10086298868708199</v>
      </c>
      <c r="AL40" s="68">
        <f t="shared" si="22"/>
        <v>0.8255905393665262</v>
      </c>
      <c r="AM40" s="107">
        <f t="shared" si="23"/>
        <v>0.8185526200264925</v>
      </c>
    </row>
    <row r="41" spans="1:39" ht="13.5">
      <c r="A41" s="53" t="s">
        <v>16</v>
      </c>
      <c r="B41" s="54" t="s">
        <v>62</v>
      </c>
      <c r="C41" s="22">
        <v>1972304.8951852014</v>
      </c>
      <c r="D41" s="34">
        <v>155495.10335176313</v>
      </c>
      <c r="E41" s="29">
        <f t="shared" si="0"/>
        <v>2127799.9985369644</v>
      </c>
      <c r="F41" s="97">
        <v>849481.17</v>
      </c>
      <c r="G41" s="60">
        <v>140714.58000000002</v>
      </c>
      <c r="H41" s="61">
        <v>22130.9</v>
      </c>
      <c r="I41" s="61">
        <v>18778.31</v>
      </c>
      <c r="J41" s="62">
        <f t="shared" si="1"/>
        <v>181623.79</v>
      </c>
      <c r="K41" s="98">
        <v>92894.15</v>
      </c>
      <c r="L41" s="63">
        <v>199307.09</v>
      </c>
      <c r="M41" s="121">
        <v>23411.61</v>
      </c>
      <c r="O41" s="53" t="s">
        <v>16</v>
      </c>
      <c r="P41" s="54" t="s">
        <v>62</v>
      </c>
      <c r="Q41" s="22">
        <v>1447596.9527989794</v>
      </c>
      <c r="R41" s="34">
        <v>126618.07426074593</v>
      </c>
      <c r="S41" s="29">
        <f t="shared" si="2"/>
        <v>1574215.0270597253</v>
      </c>
      <c r="T41" s="97">
        <v>649689.35</v>
      </c>
      <c r="U41" s="60">
        <v>107646.52</v>
      </c>
      <c r="V41" s="61">
        <v>9829.849999999999</v>
      </c>
      <c r="W41" s="61">
        <v>13844.51</v>
      </c>
      <c r="X41" s="62">
        <f t="shared" si="13"/>
        <v>131320.88</v>
      </c>
      <c r="Y41" s="97">
        <v>50219.12</v>
      </c>
      <c r="Z41" s="63">
        <v>110442.70000000001</v>
      </c>
      <c r="AB41" s="53" t="s">
        <v>16</v>
      </c>
      <c r="AC41" s="54" t="s">
        <v>62</v>
      </c>
      <c r="AD41" s="111">
        <f t="shared" si="14"/>
        <v>0.36246825566445207</v>
      </c>
      <c r="AE41" s="67">
        <f t="shared" si="15"/>
        <v>0.22806403635195438</v>
      </c>
      <c r="AF41" s="65">
        <f t="shared" si="16"/>
        <v>0.3516577862372523</v>
      </c>
      <c r="AG41" s="65">
        <f t="shared" si="17"/>
        <v>0.307519001196495</v>
      </c>
      <c r="AH41" s="64">
        <f t="shared" si="18"/>
        <v>0.30719116604977126</v>
      </c>
      <c r="AI41" s="66">
        <f t="shared" si="19"/>
        <v>1.2513975289551729</v>
      </c>
      <c r="AJ41" s="67">
        <f t="shared" si="20"/>
        <v>0.3563723093125002</v>
      </c>
      <c r="AK41" s="68">
        <f t="shared" si="21"/>
        <v>0.38305340323640835</v>
      </c>
      <c r="AL41" s="68">
        <f t="shared" si="22"/>
        <v>0.8497765392941969</v>
      </c>
      <c r="AM41" s="107">
        <f t="shared" si="23"/>
        <v>0.8046198617020408</v>
      </c>
    </row>
    <row r="42" spans="1:39" ht="13.5">
      <c r="A42" s="53" t="s">
        <v>17</v>
      </c>
      <c r="B42" s="54" t="s">
        <v>59</v>
      </c>
      <c r="C42" s="22">
        <v>5839223.298727073</v>
      </c>
      <c r="D42" s="34">
        <v>460360.17683986423</v>
      </c>
      <c r="E42" s="29">
        <f t="shared" si="0"/>
        <v>6299583.475566937</v>
      </c>
      <c r="F42" s="97">
        <v>2514981.47</v>
      </c>
      <c r="G42" s="60">
        <v>1708035.9399999997</v>
      </c>
      <c r="H42" s="61">
        <v>282923.29000000004</v>
      </c>
      <c r="I42" s="61">
        <v>470992.22000000003</v>
      </c>
      <c r="J42" s="62">
        <f t="shared" si="1"/>
        <v>2461951.4499999997</v>
      </c>
      <c r="K42" s="98">
        <v>1267742.88</v>
      </c>
      <c r="L42" s="63">
        <v>590070.25</v>
      </c>
      <c r="M42" s="121">
        <v>-97152.24</v>
      </c>
      <c r="O42" s="53" t="s">
        <v>17</v>
      </c>
      <c r="P42" s="54" t="s">
        <v>59</v>
      </c>
      <c r="Q42" s="22">
        <v>4373644.513755371</v>
      </c>
      <c r="R42" s="34">
        <v>382552.9231475818</v>
      </c>
      <c r="S42" s="29">
        <f t="shared" si="2"/>
        <v>4756197.436902952</v>
      </c>
      <c r="T42" s="97">
        <v>1962915.34</v>
      </c>
      <c r="U42" s="60">
        <v>1306272.87</v>
      </c>
      <c r="V42" s="61">
        <v>229142.28999999998</v>
      </c>
      <c r="W42" s="61">
        <v>342008.6000000001</v>
      </c>
      <c r="X42" s="62">
        <f t="shared" si="13"/>
        <v>1877423.7600000002</v>
      </c>
      <c r="Y42" s="97">
        <v>711249.1</v>
      </c>
      <c r="Z42" s="63">
        <v>333681.98</v>
      </c>
      <c r="AB42" s="53" t="s">
        <v>17</v>
      </c>
      <c r="AC42" s="54" t="s">
        <v>59</v>
      </c>
      <c r="AD42" s="111">
        <f t="shared" si="14"/>
        <v>0.3350932569765033</v>
      </c>
      <c r="AE42" s="67">
        <f t="shared" si="15"/>
        <v>0.20338951550048878</v>
      </c>
      <c r="AF42" s="65">
        <f t="shared" si="16"/>
        <v>0.3244999937742232</v>
      </c>
      <c r="AG42" s="65">
        <f t="shared" si="17"/>
        <v>0.28124805932791785</v>
      </c>
      <c r="AH42" s="64">
        <f t="shared" si="18"/>
        <v>0.30756442947483054</v>
      </c>
      <c r="AI42" s="66">
        <f t="shared" si="19"/>
        <v>0.23470569313067458</v>
      </c>
      <c r="AJ42" s="67">
        <f t="shared" si="20"/>
        <v>0.377135604192409</v>
      </c>
      <c r="AK42" s="68">
        <f t="shared" si="21"/>
        <v>0.31134563355052003</v>
      </c>
      <c r="AL42" s="68">
        <f t="shared" si="22"/>
        <v>0.7824175524440029</v>
      </c>
      <c r="AM42" s="107">
        <f t="shared" si="23"/>
        <v>0.7683611503384151</v>
      </c>
    </row>
    <row r="43" spans="1:39" ht="13.5">
      <c r="A43" s="53" t="s">
        <v>18</v>
      </c>
      <c r="B43" s="54" t="s">
        <v>59</v>
      </c>
      <c r="C43" s="22">
        <v>2657556.557080717</v>
      </c>
      <c r="D43" s="34">
        <v>209519.85289658708</v>
      </c>
      <c r="E43" s="29">
        <f t="shared" si="0"/>
        <v>2867076.409977304</v>
      </c>
      <c r="F43" s="97">
        <v>1144622.35</v>
      </c>
      <c r="G43" s="60">
        <v>318920.94999999995</v>
      </c>
      <c r="H43" s="61">
        <v>119289.39000000003</v>
      </c>
      <c r="I43" s="61">
        <v>67743.92000000001</v>
      </c>
      <c r="J43" s="62">
        <f t="shared" si="1"/>
        <v>505954.26</v>
      </c>
      <c r="K43" s="98">
        <v>318084.44</v>
      </c>
      <c r="L43" s="63">
        <v>268553.70999999996</v>
      </c>
      <c r="M43" s="121">
        <v>70710.24</v>
      </c>
      <c r="O43" s="53" t="s">
        <v>18</v>
      </c>
      <c r="P43" s="54" t="s">
        <v>59</v>
      </c>
      <c r="Q43" s="22">
        <v>1984506.102714741</v>
      </c>
      <c r="R43" s="34">
        <v>173580.31916176036</v>
      </c>
      <c r="S43" s="29">
        <f t="shared" si="2"/>
        <v>2158086.4218765013</v>
      </c>
      <c r="T43" s="97">
        <v>890657.08</v>
      </c>
      <c r="U43" s="60">
        <v>227895.38999999996</v>
      </c>
      <c r="V43" s="61">
        <v>110780.21</v>
      </c>
      <c r="W43" s="61">
        <v>92936.52</v>
      </c>
      <c r="X43" s="62">
        <f t="shared" si="13"/>
        <v>431612.12</v>
      </c>
      <c r="Y43" s="97">
        <v>172546.03</v>
      </c>
      <c r="Z43" s="63">
        <v>151405.52000000002</v>
      </c>
      <c r="AB43" s="53" t="s">
        <v>18</v>
      </c>
      <c r="AC43" s="54" t="s">
        <v>59</v>
      </c>
      <c r="AD43" s="111">
        <f t="shared" si="14"/>
        <v>0.339152625152054</v>
      </c>
      <c r="AE43" s="67">
        <f t="shared" si="15"/>
        <v>0.20704843676047457</v>
      </c>
      <c r="AF43" s="65">
        <f t="shared" si="16"/>
        <v>0.3285271529971079</v>
      </c>
      <c r="AG43" s="65">
        <f t="shared" si="17"/>
        <v>0.28514371659180004</v>
      </c>
      <c r="AH43" s="64">
        <f t="shared" si="18"/>
        <v>0.3994181716444549</v>
      </c>
      <c r="AI43" s="66">
        <f t="shared" si="19"/>
        <v>0.07681137271720306</v>
      </c>
      <c r="AJ43" s="67">
        <f t="shared" si="20"/>
        <v>-0.2710732013636834</v>
      </c>
      <c r="AK43" s="68">
        <f t="shared" si="21"/>
        <v>0.1722429388683524</v>
      </c>
      <c r="AL43" s="68">
        <f t="shared" si="22"/>
        <v>0.8434758539503924</v>
      </c>
      <c r="AM43" s="107">
        <f t="shared" si="23"/>
        <v>0.7737379059891603</v>
      </c>
    </row>
    <row r="44" spans="1:39" ht="13.5">
      <c r="A44" s="53" t="s">
        <v>76</v>
      </c>
      <c r="B44" s="54" t="s">
        <v>63</v>
      </c>
      <c r="C44" s="22">
        <v>2733067.1330509046</v>
      </c>
      <c r="D44" s="34">
        <v>215473.05254807035</v>
      </c>
      <c r="E44" s="29">
        <f t="shared" si="0"/>
        <v>2948540.185598975</v>
      </c>
      <c r="F44" s="97">
        <v>1177145.12</v>
      </c>
      <c r="G44" s="60">
        <v>259034.27000000005</v>
      </c>
      <c r="H44" s="61">
        <v>402619.63000000006</v>
      </c>
      <c r="I44" s="61">
        <v>127038.21999999999</v>
      </c>
      <c r="J44" s="62">
        <f t="shared" si="1"/>
        <v>788692.1200000001</v>
      </c>
      <c r="K44" s="98">
        <v>231146.41</v>
      </c>
      <c r="L44" s="63">
        <v>276184.27</v>
      </c>
      <c r="M44" s="121">
        <v>-13131.95</v>
      </c>
      <c r="O44" s="53" t="s">
        <v>76</v>
      </c>
      <c r="P44" s="54" t="s">
        <v>63</v>
      </c>
      <c r="Q44" s="22">
        <v>2061387.7562060885</v>
      </c>
      <c r="R44" s="34">
        <v>180304.98578407822</v>
      </c>
      <c r="S44" s="29">
        <f t="shared" si="2"/>
        <v>2241692.7419901667</v>
      </c>
      <c r="T44" s="97">
        <v>925161.99</v>
      </c>
      <c r="U44" s="60">
        <v>192101.99</v>
      </c>
      <c r="V44" s="61">
        <v>284997.4099999999</v>
      </c>
      <c r="W44" s="61">
        <v>205348.12999999998</v>
      </c>
      <c r="X44" s="62">
        <f t="shared" si="13"/>
        <v>682447.5299999999</v>
      </c>
      <c r="Y44" s="97">
        <v>129396.6</v>
      </c>
      <c r="Z44" s="63">
        <v>157271.09</v>
      </c>
      <c r="AB44" s="53" t="s">
        <v>76</v>
      </c>
      <c r="AC44" s="54" t="s">
        <v>63</v>
      </c>
      <c r="AD44" s="111">
        <f t="shared" si="14"/>
        <v>0.3258384429725236</v>
      </c>
      <c r="AE44" s="67">
        <f t="shared" si="15"/>
        <v>0.1950476666580212</v>
      </c>
      <c r="AF44" s="65">
        <f t="shared" si="16"/>
        <v>0.3153186118545719</v>
      </c>
      <c r="AG44" s="65">
        <f t="shared" si="17"/>
        <v>0.27236649659590983</v>
      </c>
      <c r="AH44" s="64">
        <f t="shared" si="18"/>
        <v>0.3484205447325146</v>
      </c>
      <c r="AI44" s="66">
        <f t="shared" si="19"/>
        <v>0.4127132944822207</v>
      </c>
      <c r="AJ44" s="67">
        <f t="shared" si="20"/>
        <v>-0.3813519509527552</v>
      </c>
      <c r="AK44" s="68">
        <f t="shared" si="21"/>
        <v>0.15568169760977857</v>
      </c>
      <c r="AL44" s="68">
        <f t="shared" si="22"/>
        <v>0.7863406766483818</v>
      </c>
      <c r="AM44" s="107">
        <f t="shared" si="23"/>
        <v>0.7561032355024693</v>
      </c>
    </row>
    <row r="45" spans="1:39" ht="13.5">
      <c r="A45" s="53" t="s">
        <v>77</v>
      </c>
      <c r="B45" s="54" t="s">
        <v>63</v>
      </c>
      <c r="C45" s="22">
        <v>2195565.406808246</v>
      </c>
      <c r="D45" s="34">
        <v>173096.80196030048</v>
      </c>
      <c r="E45" s="29">
        <f t="shared" si="0"/>
        <v>2368662.2087685466</v>
      </c>
      <c r="F45" s="97">
        <v>945640.55</v>
      </c>
      <c r="G45" s="60">
        <v>291616.91</v>
      </c>
      <c r="H45" s="61">
        <v>63215.48</v>
      </c>
      <c r="I45" s="61">
        <v>37694.27</v>
      </c>
      <c r="J45" s="62">
        <f t="shared" si="1"/>
        <v>392526.66</v>
      </c>
      <c r="K45" s="98">
        <v>199672.62</v>
      </c>
      <c r="L45" s="63">
        <v>221868.16000000003</v>
      </c>
      <c r="M45" s="121">
        <v>22995.71</v>
      </c>
      <c r="O45" s="53" t="s">
        <v>77</v>
      </c>
      <c r="P45" s="54" t="s">
        <v>63</v>
      </c>
      <c r="Q45" s="22">
        <v>1621836.7855555594</v>
      </c>
      <c r="R45" s="34">
        <v>141858.4435088955</v>
      </c>
      <c r="S45" s="29">
        <f t="shared" si="2"/>
        <v>1763695.229064455</v>
      </c>
      <c r="T45" s="97">
        <v>727889.13</v>
      </c>
      <c r="U45" s="60">
        <v>223987.71000000002</v>
      </c>
      <c r="V45" s="61">
        <v>49412.43</v>
      </c>
      <c r="W45" s="61">
        <v>28461.64</v>
      </c>
      <c r="X45" s="62">
        <f t="shared" si="13"/>
        <v>301861.78</v>
      </c>
      <c r="Y45" s="97">
        <v>109642.85</v>
      </c>
      <c r="Z45" s="63">
        <v>123736.11</v>
      </c>
      <c r="AB45" s="53" t="s">
        <v>77</v>
      </c>
      <c r="AC45" s="54" t="s">
        <v>63</v>
      </c>
      <c r="AD45" s="111">
        <f t="shared" si="14"/>
        <v>0.3537523790078272</v>
      </c>
      <c r="AE45" s="67">
        <f t="shared" si="15"/>
        <v>0.22020795998262965</v>
      </c>
      <c r="AF45" s="65">
        <f t="shared" si="16"/>
        <v>0.34301106548039706</v>
      </c>
      <c r="AG45" s="65">
        <f t="shared" si="17"/>
        <v>0.2991546528521454</v>
      </c>
      <c r="AH45" s="64">
        <f t="shared" si="18"/>
        <v>0.3019326372862152</v>
      </c>
      <c r="AI45" s="66">
        <f t="shared" si="19"/>
        <v>0.2793436793130797</v>
      </c>
      <c r="AJ45" s="67">
        <f t="shared" si="20"/>
        <v>0.3243885454246487</v>
      </c>
      <c r="AK45" s="68">
        <f t="shared" si="21"/>
        <v>0.30035230031440197</v>
      </c>
      <c r="AL45" s="68">
        <f t="shared" si="22"/>
        <v>0.8211184769458291</v>
      </c>
      <c r="AM45" s="107">
        <f t="shared" si="23"/>
        <v>0.7930752793182203</v>
      </c>
    </row>
    <row r="46" spans="1:39" ht="13.5">
      <c r="A46" s="53" t="s">
        <v>41</v>
      </c>
      <c r="B46" s="54" t="s">
        <v>59</v>
      </c>
      <c r="C46" s="22">
        <v>1755791.2671551604</v>
      </c>
      <c r="D46" s="34">
        <v>138425.3242066705</v>
      </c>
      <c r="E46" s="29">
        <f t="shared" si="0"/>
        <v>1894216.591361831</v>
      </c>
      <c r="F46" s="97">
        <v>756227.72</v>
      </c>
      <c r="G46" s="60">
        <v>91329.16</v>
      </c>
      <c r="H46" s="61">
        <v>18141.04</v>
      </c>
      <c r="I46" s="61">
        <v>14276.62</v>
      </c>
      <c r="J46" s="62">
        <f t="shared" si="1"/>
        <v>123746.82</v>
      </c>
      <c r="K46" s="98">
        <v>60351.32</v>
      </c>
      <c r="L46" s="63">
        <v>177427.75</v>
      </c>
      <c r="M46" s="121">
        <v>-30244.94</v>
      </c>
      <c r="O46" s="53" t="s">
        <v>41</v>
      </c>
      <c r="P46" s="54" t="s">
        <v>59</v>
      </c>
      <c r="Q46" s="22">
        <v>1306407.3940720132</v>
      </c>
      <c r="R46" s="34">
        <v>114268.53871000657</v>
      </c>
      <c r="S46" s="29">
        <f t="shared" si="2"/>
        <v>1420675.9327820197</v>
      </c>
      <c r="T46" s="97">
        <v>586322.71</v>
      </c>
      <c r="U46" s="60">
        <v>71698.81</v>
      </c>
      <c r="V46" s="61">
        <v>8890.58</v>
      </c>
      <c r="W46" s="61">
        <v>7205.77</v>
      </c>
      <c r="X46" s="62">
        <f t="shared" si="13"/>
        <v>87795.16</v>
      </c>
      <c r="Y46" s="97">
        <v>35451.83</v>
      </c>
      <c r="Z46" s="63">
        <v>99670.80000000002</v>
      </c>
      <c r="AB46" s="53" t="s">
        <v>41</v>
      </c>
      <c r="AC46" s="54" t="s">
        <v>59</v>
      </c>
      <c r="AD46" s="111">
        <f t="shared" si="14"/>
        <v>0.343984483800599</v>
      </c>
      <c r="AE46" s="67">
        <f t="shared" si="15"/>
        <v>0.21140364416464275</v>
      </c>
      <c r="AF46" s="65">
        <f t="shared" si="16"/>
        <v>0.33332067338714366</v>
      </c>
      <c r="AG46" s="65">
        <f t="shared" si="17"/>
        <v>0.2897807079654138</v>
      </c>
      <c r="AH46" s="64">
        <f t="shared" si="18"/>
        <v>0.2737890628868178</v>
      </c>
      <c r="AI46" s="66">
        <f t="shared" si="19"/>
        <v>1.0404787989085076</v>
      </c>
      <c r="AJ46" s="67">
        <f t="shared" si="20"/>
        <v>0.9812761162235264</v>
      </c>
      <c r="AK46" s="68">
        <f t="shared" si="21"/>
        <v>0.40949478308371434</v>
      </c>
      <c r="AL46" s="68">
        <f t="shared" si="22"/>
        <v>0.7023471002766288</v>
      </c>
      <c r="AM46" s="107">
        <f t="shared" si="23"/>
        <v>0.7801377133523557</v>
      </c>
    </row>
    <row r="47" spans="1:39" ht="13.5">
      <c r="A47" s="53" t="s">
        <v>78</v>
      </c>
      <c r="B47" s="54" t="s">
        <v>63</v>
      </c>
      <c r="C47" s="22">
        <v>2313874.3958734493</v>
      </c>
      <c r="D47" s="34">
        <v>182424.1978041408</v>
      </c>
      <c r="E47" s="29">
        <f t="shared" si="0"/>
        <v>2496298.59367759</v>
      </c>
      <c r="F47" s="97">
        <v>996596.79</v>
      </c>
      <c r="G47" s="60">
        <v>206490.95</v>
      </c>
      <c r="H47" s="61">
        <v>95193.34999999999</v>
      </c>
      <c r="I47" s="61">
        <v>82176.78</v>
      </c>
      <c r="J47" s="62">
        <f t="shared" si="1"/>
        <v>383861.07999999996</v>
      </c>
      <c r="K47" s="98">
        <v>171093.89</v>
      </c>
      <c r="L47" s="63">
        <v>233823.63</v>
      </c>
      <c r="M47" s="121">
        <v>-64530.51</v>
      </c>
      <c r="O47" s="53" t="s">
        <v>78</v>
      </c>
      <c r="P47" s="54" t="s">
        <v>63</v>
      </c>
      <c r="Q47" s="22">
        <v>1745604.8858559153</v>
      </c>
      <c r="R47" s="34">
        <v>152684.16297773033</v>
      </c>
      <c r="S47" s="29">
        <f t="shared" si="2"/>
        <v>1898289.0488336456</v>
      </c>
      <c r="T47" s="97">
        <v>783436.93</v>
      </c>
      <c r="U47" s="60">
        <v>157326.22000000003</v>
      </c>
      <c r="V47" s="61">
        <v>62452.66000000002</v>
      </c>
      <c r="W47" s="61">
        <v>62569.479999999996</v>
      </c>
      <c r="X47" s="62">
        <f t="shared" si="13"/>
        <v>282348.36000000004</v>
      </c>
      <c r="Y47" s="97">
        <v>99186.08</v>
      </c>
      <c r="Z47" s="63">
        <v>133178.81</v>
      </c>
      <c r="AB47" s="53" t="s">
        <v>78</v>
      </c>
      <c r="AC47" s="54" t="s">
        <v>63</v>
      </c>
      <c r="AD47" s="111">
        <f t="shared" si="14"/>
        <v>0.3255430336051659</v>
      </c>
      <c r="AE47" s="67">
        <f t="shared" si="15"/>
        <v>0.19478139871486344</v>
      </c>
      <c r="AF47" s="65">
        <f t="shared" si="16"/>
        <v>0.31502554640526204</v>
      </c>
      <c r="AG47" s="65">
        <f t="shared" si="17"/>
        <v>0.2720829869482919</v>
      </c>
      <c r="AH47" s="64">
        <f t="shared" si="18"/>
        <v>0.3125018194678546</v>
      </c>
      <c r="AI47" s="66">
        <f t="shared" si="19"/>
        <v>0.5242481265009362</v>
      </c>
      <c r="AJ47" s="67">
        <f t="shared" si="20"/>
        <v>0.3133684345786476</v>
      </c>
      <c r="AK47" s="68">
        <f t="shared" si="21"/>
        <v>0.3595300500417282</v>
      </c>
      <c r="AL47" s="68">
        <f t="shared" si="22"/>
        <v>0.7249788478383259</v>
      </c>
      <c r="AM47" s="107">
        <f t="shared" si="23"/>
        <v>0.7557119634872846</v>
      </c>
    </row>
    <row r="48" spans="1:39" ht="13.5">
      <c r="A48" s="53" t="s">
        <v>79</v>
      </c>
      <c r="B48" s="54" t="s">
        <v>62</v>
      </c>
      <c r="C48" s="22">
        <v>2926580.0215593404</v>
      </c>
      <c r="D48" s="34">
        <v>230729.46988596473</v>
      </c>
      <c r="E48" s="29">
        <f t="shared" si="0"/>
        <v>3157309.4914453053</v>
      </c>
      <c r="F48" s="97">
        <v>1260492.04</v>
      </c>
      <c r="G48" s="60">
        <v>442253.0599999999</v>
      </c>
      <c r="H48" s="61">
        <v>199434.47999999998</v>
      </c>
      <c r="I48" s="61">
        <v>104133.40999999999</v>
      </c>
      <c r="J48" s="62">
        <f t="shared" si="1"/>
        <v>745820.9499999998</v>
      </c>
      <c r="K48" s="98">
        <v>388495.43</v>
      </c>
      <c r="L48" s="63">
        <v>295739.31</v>
      </c>
      <c r="M48" s="121">
        <v>83604.42</v>
      </c>
      <c r="O48" s="53" t="s">
        <v>79</v>
      </c>
      <c r="P48" s="54" t="s">
        <v>62</v>
      </c>
      <c r="Q48" s="22">
        <v>2152307.5704006176</v>
      </c>
      <c r="R48" s="34">
        <v>188257.53898833654</v>
      </c>
      <c r="S48" s="29">
        <f t="shared" si="2"/>
        <v>2340565.109388954</v>
      </c>
      <c r="T48" s="97">
        <v>965967.29</v>
      </c>
      <c r="U48" s="60">
        <v>324640.8499999999</v>
      </c>
      <c r="V48" s="61">
        <v>147838.32</v>
      </c>
      <c r="W48" s="61">
        <v>118174.32</v>
      </c>
      <c r="X48" s="62">
        <f t="shared" si="13"/>
        <v>590653.49</v>
      </c>
      <c r="Y48" s="97">
        <v>210912.16</v>
      </c>
      <c r="Z48" s="63">
        <v>164207.72</v>
      </c>
      <c r="AB48" s="53" t="s">
        <v>79</v>
      </c>
      <c r="AC48" s="54" t="s">
        <v>62</v>
      </c>
      <c r="AD48" s="111">
        <f t="shared" si="14"/>
        <v>0.35974061598203844</v>
      </c>
      <c r="AE48" s="67">
        <f t="shared" si="15"/>
        <v>0.2256054717694973</v>
      </c>
      <c r="AF48" s="65">
        <f t="shared" si="16"/>
        <v>0.3489517889419349</v>
      </c>
      <c r="AG48" s="65">
        <f t="shared" si="17"/>
        <v>0.30490136990042394</v>
      </c>
      <c r="AH48" s="64">
        <f t="shared" si="18"/>
        <v>0.3622840748476355</v>
      </c>
      <c r="AI48" s="66">
        <f t="shared" si="19"/>
        <v>0.3490039659541584</v>
      </c>
      <c r="AJ48" s="67">
        <f t="shared" si="20"/>
        <v>-0.11881523836989305</v>
      </c>
      <c r="AK48" s="68">
        <f t="shared" si="21"/>
        <v>0.26270472049525995</v>
      </c>
      <c r="AL48" s="68">
        <f t="shared" si="22"/>
        <v>0.8419773900186693</v>
      </c>
      <c r="AM48" s="107">
        <f t="shared" si="23"/>
        <v>0.8010073460614398</v>
      </c>
    </row>
    <row r="49" spans="1:39" ht="13.5">
      <c r="A49" s="53" t="s">
        <v>80</v>
      </c>
      <c r="B49" s="54" t="s">
        <v>59</v>
      </c>
      <c r="C49" s="22">
        <v>5689905.905269779</v>
      </c>
      <c r="D49" s="34">
        <v>448588.1006337271</v>
      </c>
      <c r="E49" s="29">
        <f t="shared" si="0"/>
        <v>6138494.005903507</v>
      </c>
      <c r="F49" s="97">
        <v>2450669.75</v>
      </c>
      <c r="G49" s="60">
        <v>1213939.4400000002</v>
      </c>
      <c r="H49" s="61">
        <v>405904.6600000001</v>
      </c>
      <c r="I49" s="61">
        <v>419495.75</v>
      </c>
      <c r="J49" s="62">
        <f t="shared" si="1"/>
        <v>2039339.8500000003</v>
      </c>
      <c r="K49" s="98">
        <v>985733.77</v>
      </c>
      <c r="L49" s="63">
        <v>574981.29</v>
      </c>
      <c r="M49" s="121">
        <v>25610.17</v>
      </c>
      <c r="O49" s="53" t="s">
        <v>80</v>
      </c>
      <c r="P49" s="54" t="s">
        <v>59</v>
      </c>
      <c r="Q49" s="22">
        <v>4179508.870505793</v>
      </c>
      <c r="R49" s="34">
        <v>365572.3117653151</v>
      </c>
      <c r="S49" s="29">
        <f t="shared" si="2"/>
        <v>4545081.182271108</v>
      </c>
      <c r="T49" s="97">
        <v>1875786.21</v>
      </c>
      <c r="U49" s="60">
        <v>911642.99</v>
      </c>
      <c r="V49" s="61">
        <v>309692.73</v>
      </c>
      <c r="W49" s="61">
        <v>416166.1600000001</v>
      </c>
      <c r="X49" s="62">
        <f t="shared" si="13"/>
        <v>1637501.8800000001</v>
      </c>
      <c r="Y49" s="97">
        <v>546744.18</v>
      </c>
      <c r="Z49" s="63">
        <v>318870.63999999996</v>
      </c>
      <c r="AB49" s="53" t="s">
        <v>80</v>
      </c>
      <c r="AC49" s="54" t="s">
        <v>59</v>
      </c>
      <c r="AD49" s="111">
        <f t="shared" si="14"/>
        <v>0.3613814640812574</v>
      </c>
      <c r="AE49" s="67">
        <f t="shared" si="15"/>
        <v>0.22708445414680445</v>
      </c>
      <c r="AF49" s="65">
        <f t="shared" si="16"/>
        <v>0.3505796177739986</v>
      </c>
      <c r="AG49" s="65">
        <f t="shared" si="17"/>
        <v>0.3064760455830411</v>
      </c>
      <c r="AH49" s="64">
        <f t="shared" si="18"/>
        <v>0.3315952114105547</v>
      </c>
      <c r="AI49" s="66">
        <f t="shared" si="19"/>
        <v>0.3106689976222565</v>
      </c>
      <c r="AJ49" s="67">
        <f t="shared" si="20"/>
        <v>0.00800062648053812</v>
      </c>
      <c r="AK49" s="68">
        <f t="shared" si="21"/>
        <v>0.24539695184960664</v>
      </c>
      <c r="AL49" s="68">
        <f t="shared" si="22"/>
        <v>0.8029158902066409</v>
      </c>
      <c r="AM49" s="107">
        <f t="shared" si="23"/>
        <v>0.8031804056968057</v>
      </c>
    </row>
    <row r="50" spans="1:39" ht="13.5">
      <c r="A50" s="53" t="s">
        <v>43</v>
      </c>
      <c r="B50" s="54" t="s">
        <v>63</v>
      </c>
      <c r="C50" s="22">
        <v>2283002.2921600062</v>
      </c>
      <c r="D50" s="34">
        <v>179990.2632895903</v>
      </c>
      <c r="E50" s="29">
        <f t="shared" si="0"/>
        <v>2462992.5554495966</v>
      </c>
      <c r="F50" s="97">
        <v>983300.03</v>
      </c>
      <c r="G50" s="60">
        <v>172987.38</v>
      </c>
      <c r="H50" s="61">
        <v>211100.73999999996</v>
      </c>
      <c r="I50" s="61">
        <v>113747.99</v>
      </c>
      <c r="J50" s="62">
        <f t="shared" si="1"/>
        <v>497836.11</v>
      </c>
      <c r="K50" s="98">
        <v>143650.61</v>
      </c>
      <c r="L50" s="63">
        <v>230703.93</v>
      </c>
      <c r="M50" s="121">
        <v>86931.94</v>
      </c>
      <c r="O50" s="53" t="s">
        <v>43</v>
      </c>
      <c r="P50" s="54" t="s">
        <v>63</v>
      </c>
      <c r="Q50" s="22">
        <v>1664935.9587935656</v>
      </c>
      <c r="R50" s="34">
        <v>145628.23198978108</v>
      </c>
      <c r="S50" s="29">
        <f t="shared" si="2"/>
        <v>1810564.1907833468</v>
      </c>
      <c r="T50" s="97">
        <v>747232.27</v>
      </c>
      <c r="U50" s="60">
        <v>126065.11000000002</v>
      </c>
      <c r="V50" s="61">
        <v>150603.26000000004</v>
      </c>
      <c r="W50" s="61">
        <v>96224.79999999999</v>
      </c>
      <c r="X50" s="62">
        <f t="shared" si="13"/>
        <v>372893.17000000004</v>
      </c>
      <c r="Y50" s="97">
        <v>74504.99</v>
      </c>
      <c r="Z50" s="63">
        <v>127024.29</v>
      </c>
      <c r="AB50" s="53" t="s">
        <v>43</v>
      </c>
      <c r="AC50" s="54" t="s">
        <v>63</v>
      </c>
      <c r="AD50" s="111">
        <f t="shared" si="14"/>
        <v>0.37122528953864364</v>
      </c>
      <c r="AE50" s="67">
        <f t="shared" si="15"/>
        <v>0.2359572098782361</v>
      </c>
      <c r="AF50" s="65">
        <f t="shared" si="16"/>
        <v>0.36034533765078747</v>
      </c>
      <c r="AG50" s="65">
        <f t="shared" si="17"/>
        <v>0.31592286559037386</v>
      </c>
      <c r="AH50" s="64">
        <f t="shared" si="18"/>
        <v>0.37220663195391634</v>
      </c>
      <c r="AI50" s="66">
        <f t="shared" si="19"/>
        <v>0.4017009990354785</v>
      </c>
      <c r="AJ50" s="67">
        <f t="shared" si="20"/>
        <v>0.18210679575327804</v>
      </c>
      <c r="AK50" s="68">
        <f t="shared" si="21"/>
        <v>0.33506363229983527</v>
      </c>
      <c r="AL50" s="68">
        <f t="shared" si="22"/>
        <v>0.9280669657159872</v>
      </c>
      <c r="AM50" s="107">
        <f t="shared" si="23"/>
        <v>0.8162190081912679</v>
      </c>
    </row>
    <row r="51" spans="1:39" ht="13.5">
      <c r="A51" s="53" t="s">
        <v>81</v>
      </c>
      <c r="B51" s="54" t="s">
        <v>59</v>
      </c>
      <c r="C51" s="22">
        <v>52144278.02845232</v>
      </c>
      <c r="D51" s="34">
        <v>4111017.4806293813</v>
      </c>
      <c r="E51" s="29">
        <f t="shared" si="0"/>
        <v>56255295.50908171</v>
      </c>
      <c r="F51" s="97">
        <v>22458790.51</v>
      </c>
      <c r="G51" s="60">
        <v>16669466.99</v>
      </c>
      <c r="H51" s="61">
        <v>8231373.830000001</v>
      </c>
      <c r="I51" s="61">
        <v>5818603.82</v>
      </c>
      <c r="J51" s="62">
        <f t="shared" si="1"/>
        <v>30719444.64</v>
      </c>
      <c r="K51" s="98">
        <v>17747264.88</v>
      </c>
      <c r="L51" s="63">
        <v>5269328.77</v>
      </c>
      <c r="M51" s="121">
        <v>1000876.25</v>
      </c>
      <c r="O51" s="53" t="s">
        <v>81</v>
      </c>
      <c r="P51" s="54" t="s">
        <v>59</v>
      </c>
      <c r="Q51" s="22">
        <v>39759605.90007748</v>
      </c>
      <c r="R51" s="34">
        <v>3477683.9801299926</v>
      </c>
      <c r="S51" s="29">
        <f t="shared" si="2"/>
        <v>43237289.88020747</v>
      </c>
      <c r="T51" s="97">
        <v>17844326.42</v>
      </c>
      <c r="U51" s="60">
        <v>11849145.709999999</v>
      </c>
      <c r="V51" s="61">
        <v>5794995.790000001</v>
      </c>
      <c r="W51" s="61">
        <v>3495575.3599999994</v>
      </c>
      <c r="X51" s="62">
        <f t="shared" si="13"/>
        <v>21139716.86</v>
      </c>
      <c r="Y51" s="97">
        <v>9810091.54</v>
      </c>
      <c r="Z51" s="63">
        <v>3033411.6699999995</v>
      </c>
      <c r="AB51" s="53" t="s">
        <v>81</v>
      </c>
      <c r="AC51" s="54" t="s">
        <v>59</v>
      </c>
      <c r="AD51" s="111">
        <f t="shared" si="14"/>
        <v>0.3114888049821116</v>
      </c>
      <c r="AE51" s="67">
        <f t="shared" si="15"/>
        <v>0.18211358597215477</v>
      </c>
      <c r="AF51" s="65">
        <f t="shared" si="16"/>
        <v>0.30108283069872566</v>
      </c>
      <c r="AG51" s="65">
        <f t="shared" si="17"/>
        <v>0.258595588389825</v>
      </c>
      <c r="AH51" s="64">
        <f t="shared" si="18"/>
        <v>0.4068074946476459</v>
      </c>
      <c r="AI51" s="66">
        <f t="shared" si="19"/>
        <v>0.42042792234711857</v>
      </c>
      <c r="AJ51" s="67">
        <f t="shared" si="20"/>
        <v>0.6645625457206568</v>
      </c>
      <c r="AK51" s="68">
        <f t="shared" si="21"/>
        <v>0.45316253966137565</v>
      </c>
      <c r="AL51" s="68">
        <f t="shared" si="22"/>
        <v>0.8090824950650768</v>
      </c>
      <c r="AM51" s="107">
        <f t="shared" si="23"/>
        <v>0.7370964917531291</v>
      </c>
    </row>
    <row r="52" spans="1:39" ht="13.5">
      <c r="A52" s="53" t="s">
        <v>34</v>
      </c>
      <c r="B52" s="54" t="s">
        <v>59</v>
      </c>
      <c r="C52" s="22">
        <v>1952370.920933144</v>
      </c>
      <c r="D52" s="34">
        <v>153923.52311885796</v>
      </c>
      <c r="E52" s="29">
        <f t="shared" si="0"/>
        <v>2106294.444052002</v>
      </c>
      <c r="F52" s="97">
        <v>840895.51</v>
      </c>
      <c r="G52" s="60">
        <v>96310.84</v>
      </c>
      <c r="H52" s="61">
        <v>21200.72</v>
      </c>
      <c r="I52" s="61">
        <v>12291.08</v>
      </c>
      <c r="J52" s="62">
        <f t="shared" si="1"/>
        <v>129802.64</v>
      </c>
      <c r="K52" s="98">
        <v>64341.98</v>
      </c>
      <c r="L52" s="63">
        <v>197292.69</v>
      </c>
      <c r="M52" s="121">
        <v>16518.84</v>
      </c>
      <c r="O52" s="53" t="s">
        <v>34</v>
      </c>
      <c r="P52" s="54" t="s">
        <v>59</v>
      </c>
      <c r="Q52" s="22">
        <v>1434593.9802052048</v>
      </c>
      <c r="R52" s="34">
        <v>125480.73327207807</v>
      </c>
      <c r="S52" s="29">
        <f t="shared" si="2"/>
        <v>1560074.7134772828</v>
      </c>
      <c r="T52" s="97">
        <v>643853.55</v>
      </c>
      <c r="U52" s="60">
        <v>73651.44</v>
      </c>
      <c r="V52" s="61">
        <v>19096.119999999995</v>
      </c>
      <c r="W52" s="61">
        <v>8391.09</v>
      </c>
      <c r="X52" s="62">
        <f t="shared" si="13"/>
        <v>101138.65</v>
      </c>
      <c r="Y52" s="97">
        <v>34764.8</v>
      </c>
      <c r="Z52" s="63">
        <v>109450.64</v>
      </c>
      <c r="AB52" s="53" t="s">
        <v>34</v>
      </c>
      <c r="AC52" s="54" t="s">
        <v>59</v>
      </c>
      <c r="AD52" s="111">
        <f t="shared" si="14"/>
        <v>0.3609222873316924</v>
      </c>
      <c r="AE52" s="67">
        <f t="shared" si="15"/>
        <v>0.22667057408014823</v>
      </c>
      <c r="AF52" s="65">
        <f t="shared" si="16"/>
        <v>0.35012408435057485</v>
      </c>
      <c r="AG52" s="65">
        <f t="shared" si="17"/>
        <v>0.30603537093179023</v>
      </c>
      <c r="AH52" s="64">
        <f t="shared" si="18"/>
        <v>0.3076572569389002</v>
      </c>
      <c r="AI52" s="66">
        <f t="shared" si="19"/>
        <v>0.1102108700615625</v>
      </c>
      <c r="AJ52" s="67">
        <f t="shared" si="20"/>
        <v>0.4647775199646291</v>
      </c>
      <c r="AK52" s="68">
        <f t="shared" si="21"/>
        <v>0.2834128199259136</v>
      </c>
      <c r="AL52" s="68">
        <f t="shared" si="22"/>
        <v>0.8507795241163476</v>
      </c>
      <c r="AM52" s="107">
        <f t="shared" si="23"/>
        <v>0.8025722828116857</v>
      </c>
    </row>
    <row r="53" spans="1:39" ht="13.5">
      <c r="A53" s="53" t="s">
        <v>39</v>
      </c>
      <c r="B53" s="54" t="s">
        <v>62</v>
      </c>
      <c r="C53" s="22">
        <v>1756063.8685124542</v>
      </c>
      <c r="D53" s="34">
        <v>138446.81590216325</v>
      </c>
      <c r="E53" s="29">
        <f t="shared" si="0"/>
        <v>1894510.6844146175</v>
      </c>
      <c r="F53" s="97">
        <v>756345.13</v>
      </c>
      <c r="G53" s="60">
        <v>75419.86</v>
      </c>
      <c r="H53" s="61">
        <v>31200.630000000005</v>
      </c>
      <c r="I53" s="61">
        <v>15262.119999999999</v>
      </c>
      <c r="J53" s="62">
        <f t="shared" si="1"/>
        <v>121882.61</v>
      </c>
      <c r="K53" s="98">
        <v>71015.22</v>
      </c>
      <c r="L53" s="63">
        <v>177455.29</v>
      </c>
      <c r="M53" s="121">
        <v>25075.38</v>
      </c>
      <c r="O53" s="53" t="s">
        <v>39</v>
      </c>
      <c r="P53" s="54" t="s">
        <v>62</v>
      </c>
      <c r="Q53" s="22">
        <v>1301281.950505923</v>
      </c>
      <c r="R53" s="34">
        <v>113820.22760185204</v>
      </c>
      <c r="S53" s="29">
        <f t="shared" si="2"/>
        <v>1415102.178107775</v>
      </c>
      <c r="T53" s="97">
        <v>584022.39</v>
      </c>
      <c r="U53" s="60">
        <v>54199.210000000014</v>
      </c>
      <c r="V53" s="61">
        <v>35966.840000000004</v>
      </c>
      <c r="W53" s="61">
        <v>23302.230000000003</v>
      </c>
      <c r="X53" s="62">
        <f t="shared" si="13"/>
        <v>113468.28000000003</v>
      </c>
      <c r="Y53" s="97">
        <v>37945.05</v>
      </c>
      <c r="Z53" s="63">
        <v>99279.76000000001</v>
      </c>
      <c r="AB53" s="53" t="s">
        <v>39</v>
      </c>
      <c r="AC53" s="54" t="s">
        <v>62</v>
      </c>
      <c r="AD53" s="111">
        <f t="shared" si="14"/>
        <v>0.3494876093760597</v>
      </c>
      <c r="AE53" s="67">
        <f t="shared" si="15"/>
        <v>0.21636389962648872</v>
      </c>
      <c r="AF53" s="65">
        <f t="shared" si="16"/>
        <v>0.33878013455388123</v>
      </c>
      <c r="AG53" s="65">
        <f t="shared" si="17"/>
        <v>0.2950618725422496</v>
      </c>
      <c r="AH53" s="64">
        <f t="shared" si="18"/>
        <v>0.3915306145606179</v>
      </c>
      <c r="AI53" s="66">
        <f t="shared" si="19"/>
        <v>-0.13251678490520713</v>
      </c>
      <c r="AJ53" s="67">
        <f t="shared" si="20"/>
        <v>-0.34503607594637953</v>
      </c>
      <c r="AK53" s="68">
        <f t="shared" si="21"/>
        <v>0.07415579049933574</v>
      </c>
      <c r="AL53" s="68">
        <f t="shared" si="22"/>
        <v>0.8715279068020729</v>
      </c>
      <c r="AM53" s="107">
        <f t="shared" si="23"/>
        <v>0.7874266617888681</v>
      </c>
    </row>
    <row r="54" spans="1:39" ht="13.5">
      <c r="A54" s="53" t="s">
        <v>42</v>
      </c>
      <c r="B54" s="54" t="s">
        <v>63</v>
      </c>
      <c r="C54" s="22">
        <v>1916251.2410918083</v>
      </c>
      <c r="D54" s="34">
        <v>151075.8734660726</v>
      </c>
      <c r="E54" s="29">
        <f t="shared" si="0"/>
        <v>2067327.114557881</v>
      </c>
      <c r="F54" s="97">
        <v>825338.6</v>
      </c>
      <c r="G54" s="60">
        <v>141104.08</v>
      </c>
      <c r="H54" s="61">
        <v>119783.51000000002</v>
      </c>
      <c r="I54" s="61">
        <v>12489.969999999998</v>
      </c>
      <c r="J54" s="62">
        <f t="shared" si="1"/>
        <v>273377.56</v>
      </c>
      <c r="K54" s="98">
        <v>126107.63</v>
      </c>
      <c r="L54" s="63">
        <v>193642.68000000002</v>
      </c>
      <c r="M54" s="121">
        <v>-154076.95</v>
      </c>
      <c r="O54" s="53" t="s">
        <v>42</v>
      </c>
      <c r="P54" s="54" t="s">
        <v>63</v>
      </c>
      <c r="Q54" s="22">
        <v>1403058.615603992</v>
      </c>
      <c r="R54" s="34">
        <v>122722.4053209204</v>
      </c>
      <c r="S54" s="29">
        <f t="shared" si="2"/>
        <v>1525781.0209249123</v>
      </c>
      <c r="T54" s="97">
        <v>629700.3</v>
      </c>
      <c r="U54" s="60">
        <v>110539.60999999999</v>
      </c>
      <c r="V54" s="61">
        <v>88780.50000000001</v>
      </c>
      <c r="W54" s="61">
        <v>3057.22</v>
      </c>
      <c r="X54" s="62">
        <f t="shared" si="13"/>
        <v>202377.33</v>
      </c>
      <c r="Y54" s="97">
        <v>79727.84</v>
      </c>
      <c r="Z54" s="63">
        <v>107044.68999999999</v>
      </c>
      <c r="AB54" s="53" t="s">
        <v>42</v>
      </c>
      <c r="AC54" s="54" t="s">
        <v>63</v>
      </c>
      <c r="AD54" s="111">
        <f t="shared" si="14"/>
        <v>0.36576706046375396</v>
      </c>
      <c r="AE54" s="67">
        <f t="shared" si="15"/>
        <v>0.23103742198506927</v>
      </c>
      <c r="AF54" s="65">
        <f t="shared" si="16"/>
        <v>0.3549304167544889</v>
      </c>
      <c r="AG54" s="65">
        <f t="shared" si="17"/>
        <v>0.31068478131581</v>
      </c>
      <c r="AH54" s="64">
        <f t="shared" si="18"/>
        <v>0.27650242297760963</v>
      </c>
      <c r="AI54" s="66">
        <f t="shared" si="19"/>
        <v>0.3492096800536155</v>
      </c>
      <c r="AJ54" s="67">
        <f t="shared" si="20"/>
        <v>3.0854011160466035</v>
      </c>
      <c r="AK54" s="68">
        <f t="shared" si="21"/>
        <v>0.3508309453435323</v>
      </c>
      <c r="AL54" s="68">
        <f t="shared" si="22"/>
        <v>0.5817264082408355</v>
      </c>
      <c r="AM54" s="107">
        <f t="shared" si="23"/>
        <v>0.8089891240751881</v>
      </c>
    </row>
    <row r="55" spans="1:39" ht="13.5">
      <c r="A55" s="53" t="s">
        <v>82</v>
      </c>
      <c r="B55" s="54" t="s">
        <v>62</v>
      </c>
      <c r="C55" s="22">
        <v>1867080.771270067</v>
      </c>
      <c r="D55" s="34">
        <v>147199.30889157334</v>
      </c>
      <c r="E55" s="29">
        <f t="shared" si="0"/>
        <v>2014280.0801616404</v>
      </c>
      <c r="F55" s="97">
        <v>804160.64</v>
      </c>
      <c r="G55" s="60">
        <v>147364.79000000004</v>
      </c>
      <c r="H55" s="61">
        <v>53552.64000000001</v>
      </c>
      <c r="I55" s="61">
        <v>9109.109999999999</v>
      </c>
      <c r="J55" s="62">
        <f t="shared" si="1"/>
        <v>210026.54000000004</v>
      </c>
      <c r="K55" s="98">
        <v>94746.72</v>
      </c>
      <c r="L55" s="63">
        <v>188673.88</v>
      </c>
      <c r="M55" s="121">
        <v>14142.06</v>
      </c>
      <c r="O55" s="53" t="s">
        <v>82</v>
      </c>
      <c r="P55" s="54" t="s">
        <v>62</v>
      </c>
      <c r="Q55" s="22">
        <v>1384879.702463181</v>
      </c>
      <c r="R55" s="34">
        <v>121132.33636588961</v>
      </c>
      <c r="S55" s="29">
        <f t="shared" si="2"/>
        <v>1506012.0388290705</v>
      </c>
      <c r="T55" s="97">
        <v>621541.51</v>
      </c>
      <c r="U55" s="60">
        <v>113173.39000000001</v>
      </c>
      <c r="V55" s="61">
        <v>34403.49</v>
      </c>
      <c r="W55" s="61">
        <v>16441.909999999996</v>
      </c>
      <c r="X55" s="62">
        <f t="shared" si="13"/>
        <v>164018.79</v>
      </c>
      <c r="Y55" s="97">
        <v>51825.86</v>
      </c>
      <c r="Z55" s="63">
        <v>105657.74999999997</v>
      </c>
      <c r="AB55" s="53" t="s">
        <v>82</v>
      </c>
      <c r="AC55" s="54" t="s">
        <v>62</v>
      </c>
      <c r="AD55" s="111">
        <f t="shared" si="14"/>
        <v>0.34818985934246216</v>
      </c>
      <c r="AE55" s="67">
        <f t="shared" si="15"/>
        <v>0.2151941695151196</v>
      </c>
      <c r="AF55" s="65">
        <f t="shared" si="16"/>
        <v>0.3374926814846382</v>
      </c>
      <c r="AG55" s="65">
        <f t="shared" si="17"/>
        <v>0.29381646609572387</v>
      </c>
      <c r="AH55" s="64">
        <f t="shared" si="18"/>
        <v>0.3021151880313917</v>
      </c>
      <c r="AI55" s="66">
        <f t="shared" si="19"/>
        <v>0.5566048677038291</v>
      </c>
      <c r="AJ55" s="67">
        <f t="shared" si="20"/>
        <v>-0.4459822490209471</v>
      </c>
      <c r="AK55" s="68">
        <f t="shared" si="21"/>
        <v>0.2805029228663376</v>
      </c>
      <c r="AL55" s="68">
        <f t="shared" si="22"/>
        <v>0.8281745831135268</v>
      </c>
      <c r="AM55" s="107">
        <f t="shared" si="23"/>
        <v>0.7857079106833154</v>
      </c>
    </row>
    <row r="56" spans="1:39" ht="13.5">
      <c r="A56" s="53" t="s">
        <v>19</v>
      </c>
      <c r="B56" s="54" t="s">
        <v>59</v>
      </c>
      <c r="C56" s="22">
        <v>3775699.174357669</v>
      </c>
      <c r="D56" s="34">
        <v>297673.41488384985</v>
      </c>
      <c r="E56" s="29">
        <f t="shared" si="0"/>
        <v>4073372.5892415186</v>
      </c>
      <c r="F56" s="97">
        <v>1626211.73</v>
      </c>
      <c r="G56" s="60">
        <v>741152.6299999999</v>
      </c>
      <c r="H56" s="61">
        <v>338442.74</v>
      </c>
      <c r="I56" s="61">
        <v>144905.24000000002</v>
      </c>
      <c r="J56" s="62">
        <f t="shared" si="1"/>
        <v>1224500.6099999999</v>
      </c>
      <c r="K56" s="98">
        <v>598579.63</v>
      </c>
      <c r="L56" s="63">
        <v>381545.24</v>
      </c>
      <c r="M56" s="121">
        <v>155562.49</v>
      </c>
      <c r="O56" s="53" t="s">
        <v>19</v>
      </c>
      <c r="P56" s="54" t="s">
        <v>59</v>
      </c>
      <c r="Q56" s="22">
        <v>2796800.5382233183</v>
      </c>
      <c r="R56" s="34">
        <v>244629.90030238754</v>
      </c>
      <c r="S56" s="29">
        <f t="shared" si="2"/>
        <v>3041430.4385257056</v>
      </c>
      <c r="T56" s="97">
        <v>1255219.23</v>
      </c>
      <c r="U56" s="60">
        <v>551442.39</v>
      </c>
      <c r="V56" s="61">
        <v>247005.26999999996</v>
      </c>
      <c r="W56" s="61">
        <v>163297.65</v>
      </c>
      <c r="X56" s="62">
        <f t="shared" si="13"/>
        <v>961745.3099999999</v>
      </c>
      <c r="Y56" s="97">
        <v>323303.11</v>
      </c>
      <c r="Z56" s="63">
        <v>213378.56</v>
      </c>
      <c r="AB56" s="53" t="s">
        <v>19</v>
      </c>
      <c r="AC56" s="54" t="s">
        <v>59</v>
      </c>
      <c r="AD56" s="111">
        <f t="shared" si="14"/>
        <v>0.3500065960213956</v>
      </c>
      <c r="AE56" s="67">
        <f t="shared" si="15"/>
        <v>0.21683168948642462</v>
      </c>
      <c r="AF56" s="65">
        <f t="shared" si="16"/>
        <v>0.3392950033129918</v>
      </c>
      <c r="AG56" s="65">
        <f t="shared" si="17"/>
        <v>0.2955599238230282</v>
      </c>
      <c r="AH56" s="64">
        <f t="shared" si="18"/>
        <v>0.34402549285338746</v>
      </c>
      <c r="AI56" s="66">
        <f t="shared" si="19"/>
        <v>0.3701842879708601</v>
      </c>
      <c r="AJ56" s="67">
        <f t="shared" si="20"/>
        <v>-0.11263119830567048</v>
      </c>
      <c r="AK56" s="68">
        <f t="shared" si="21"/>
        <v>0.27320673911058635</v>
      </c>
      <c r="AL56" s="68">
        <f t="shared" si="22"/>
        <v>0.8514502690679344</v>
      </c>
      <c r="AM56" s="107">
        <f t="shared" si="23"/>
        <v>0.7881142322827561</v>
      </c>
    </row>
    <row r="57" spans="1:39" ht="13.5">
      <c r="A57" s="53" t="s">
        <v>20</v>
      </c>
      <c r="B57" s="54" t="s">
        <v>59</v>
      </c>
      <c r="C57" s="22">
        <v>3092423.872302527</v>
      </c>
      <c r="D57" s="34">
        <v>243804.480131348</v>
      </c>
      <c r="E57" s="29">
        <f t="shared" si="0"/>
        <v>3336228.352433875</v>
      </c>
      <c r="F57" s="97">
        <v>1331921.79</v>
      </c>
      <c r="G57" s="60">
        <v>484957.95</v>
      </c>
      <c r="H57" s="61">
        <v>278733.22000000003</v>
      </c>
      <c r="I57" s="61">
        <v>5471.71</v>
      </c>
      <c r="J57" s="62">
        <f t="shared" si="1"/>
        <v>769162.88</v>
      </c>
      <c r="K57" s="98">
        <v>378568.57</v>
      </c>
      <c r="L57" s="63">
        <v>312498.29</v>
      </c>
      <c r="M57" s="121">
        <v>79742.09</v>
      </c>
      <c r="O57" s="53" t="s">
        <v>20</v>
      </c>
      <c r="P57" s="54" t="s">
        <v>59</v>
      </c>
      <c r="Q57" s="22">
        <v>2140188.29497341</v>
      </c>
      <c r="R57" s="34">
        <v>187197.493018316</v>
      </c>
      <c r="S57" s="29">
        <f t="shared" si="2"/>
        <v>2327385.7879917263</v>
      </c>
      <c r="T57" s="97">
        <v>960528.1</v>
      </c>
      <c r="U57" s="60">
        <v>363714.45</v>
      </c>
      <c r="V57" s="61">
        <v>231337.54</v>
      </c>
      <c r="W57" s="61">
        <v>17150.300000000003</v>
      </c>
      <c r="X57" s="62">
        <f t="shared" si="13"/>
        <v>612202.29</v>
      </c>
      <c r="Y57" s="97">
        <v>205630.22</v>
      </c>
      <c r="Z57" s="63">
        <v>163283.11999999994</v>
      </c>
      <c r="AB57" s="53" t="s">
        <v>20</v>
      </c>
      <c r="AC57" s="54" t="s">
        <v>59</v>
      </c>
      <c r="AD57" s="111">
        <f t="shared" si="14"/>
        <v>0.44493074724574533</v>
      </c>
      <c r="AE57" s="67">
        <f t="shared" si="15"/>
        <v>0.30239180130202614</v>
      </c>
      <c r="AF57" s="65">
        <f t="shared" si="16"/>
        <v>0.4334659812942603</v>
      </c>
      <c r="AG57" s="65">
        <f t="shared" si="17"/>
        <v>0.3866557261573087</v>
      </c>
      <c r="AH57" s="64">
        <f t="shared" si="18"/>
        <v>0.3333480426746862</v>
      </c>
      <c r="AI57" s="66">
        <f t="shared" si="19"/>
        <v>0.20487673552679775</v>
      </c>
      <c r="AJ57" s="67">
        <f t="shared" si="20"/>
        <v>-0.6809554351818918</v>
      </c>
      <c r="AK57" s="68">
        <f t="shared" si="21"/>
        <v>0.25638680639368405</v>
      </c>
      <c r="AL57" s="68">
        <f t="shared" si="22"/>
        <v>0.8410162183360015</v>
      </c>
      <c r="AM57" s="107">
        <f t="shared" si="23"/>
        <v>0.9138432068177047</v>
      </c>
    </row>
    <row r="58" spans="1:39" ht="13.5">
      <c r="A58" s="53" t="s">
        <v>46</v>
      </c>
      <c r="B58" s="54" t="s">
        <v>62</v>
      </c>
      <c r="C58" s="22">
        <v>1852769.2000121793</v>
      </c>
      <c r="D58" s="34">
        <v>146070.9948782056</v>
      </c>
      <c r="E58" s="29">
        <f t="shared" si="0"/>
        <v>1998840.194890385</v>
      </c>
      <c r="F58" s="97">
        <v>797996.58</v>
      </c>
      <c r="G58" s="60">
        <v>100048.35</v>
      </c>
      <c r="H58" s="61">
        <v>30883.159999999996</v>
      </c>
      <c r="I58" s="61">
        <v>20127.049999999996</v>
      </c>
      <c r="J58" s="62">
        <f t="shared" si="1"/>
        <v>151058.56</v>
      </c>
      <c r="K58" s="98">
        <v>66838.63</v>
      </c>
      <c r="L58" s="63">
        <v>187227.62</v>
      </c>
      <c r="M58" s="121">
        <v>-9566.64</v>
      </c>
      <c r="O58" s="53" t="s">
        <v>46</v>
      </c>
      <c r="P58" s="54" t="s">
        <v>62</v>
      </c>
      <c r="Q58" s="22">
        <v>1369781.1051601183</v>
      </c>
      <c r="R58" s="34">
        <v>119811.69576157234</v>
      </c>
      <c r="S58" s="29">
        <f t="shared" si="2"/>
        <v>1489592.8009216907</v>
      </c>
      <c r="T58" s="97">
        <v>614765.18</v>
      </c>
      <c r="U58" s="60">
        <v>77587.49</v>
      </c>
      <c r="V58" s="61">
        <v>19919.89</v>
      </c>
      <c r="W58" s="61">
        <v>12836.820000000002</v>
      </c>
      <c r="X58" s="62">
        <f t="shared" si="13"/>
        <v>110344.20000000001</v>
      </c>
      <c r="Y58" s="97">
        <v>37775.15</v>
      </c>
      <c r="Z58" s="63">
        <v>104505.83000000002</v>
      </c>
      <c r="AB58" s="53" t="s">
        <v>46</v>
      </c>
      <c r="AC58" s="54" t="s">
        <v>62</v>
      </c>
      <c r="AD58" s="111">
        <f t="shared" si="14"/>
        <v>0.35260239247905445</v>
      </c>
      <c r="AE58" s="67">
        <f t="shared" si="15"/>
        <v>0.2191714168614205</v>
      </c>
      <c r="AF58" s="65">
        <f t="shared" si="16"/>
        <v>0.34187020349023967</v>
      </c>
      <c r="AG58" s="65">
        <f t="shared" si="17"/>
        <v>0.2980510379589161</v>
      </c>
      <c r="AH58" s="64">
        <f t="shared" si="18"/>
        <v>0.2894907413553396</v>
      </c>
      <c r="AI58" s="66">
        <f t="shared" si="19"/>
        <v>0.5503679990200747</v>
      </c>
      <c r="AJ58" s="67">
        <f t="shared" si="20"/>
        <v>0.5679155741063591</v>
      </c>
      <c r="AK58" s="68">
        <f t="shared" si="21"/>
        <v>0.3689759860509205</v>
      </c>
      <c r="AL58" s="68">
        <f t="shared" si="22"/>
        <v>0.7693809289969729</v>
      </c>
      <c r="AM58" s="107">
        <f t="shared" si="23"/>
        <v>0.79155191629022</v>
      </c>
    </row>
    <row r="59" spans="1:39" ht="13.5">
      <c r="A59" s="53" t="s">
        <v>94</v>
      </c>
      <c r="B59" s="54" t="s">
        <v>59</v>
      </c>
      <c r="C59" s="22">
        <v>2227868.6676474777</v>
      </c>
      <c r="D59" s="34">
        <v>175643.5678761877</v>
      </c>
      <c r="E59" s="29">
        <f t="shared" si="0"/>
        <v>2403512.2355236653</v>
      </c>
      <c r="F59" s="97">
        <v>959553.71</v>
      </c>
      <c r="G59" s="60">
        <v>277259.81</v>
      </c>
      <c r="H59" s="61">
        <v>46371.670000000006</v>
      </c>
      <c r="I59" s="61">
        <v>11441.859999999999</v>
      </c>
      <c r="J59" s="62">
        <f t="shared" si="1"/>
        <v>335073.33999999997</v>
      </c>
      <c r="K59" s="98">
        <v>186193.35</v>
      </c>
      <c r="L59" s="63">
        <v>225132.53999999998</v>
      </c>
      <c r="M59" s="121">
        <v>-42188.43</v>
      </c>
      <c r="O59" s="53" t="s">
        <v>94</v>
      </c>
      <c r="P59" s="54" t="s">
        <v>59</v>
      </c>
      <c r="Q59" s="22">
        <v>1661678.9035225038</v>
      </c>
      <c r="R59" s="34">
        <v>145343.34463533806</v>
      </c>
      <c r="S59" s="29">
        <f t="shared" si="2"/>
        <v>1807022.2481578419</v>
      </c>
      <c r="T59" s="97">
        <v>745770.49</v>
      </c>
      <c r="U59" s="60">
        <v>215639.21</v>
      </c>
      <c r="V59" s="61">
        <v>31845.08999999999</v>
      </c>
      <c r="W59" s="61">
        <v>14734.710000000001</v>
      </c>
      <c r="X59" s="62">
        <f t="shared" si="13"/>
        <v>262219.01</v>
      </c>
      <c r="Y59" s="97">
        <v>106196.66</v>
      </c>
      <c r="Z59" s="63">
        <v>126775.81000000001</v>
      </c>
      <c r="AB59" s="53" t="s">
        <v>94</v>
      </c>
      <c r="AC59" s="54" t="s">
        <v>59</v>
      </c>
      <c r="AD59" s="111">
        <f t="shared" si="14"/>
        <v>0.34073355744286005</v>
      </c>
      <c r="AE59" s="67">
        <f t="shared" si="15"/>
        <v>0.20847341387988538</v>
      </c>
      <c r="AF59" s="65">
        <f t="shared" si="16"/>
        <v>0.3300955414212037</v>
      </c>
      <c r="AG59" s="65">
        <f t="shared" si="17"/>
        <v>0.286660873374059</v>
      </c>
      <c r="AH59" s="64">
        <f t="shared" si="18"/>
        <v>0.28575786379480794</v>
      </c>
      <c r="AI59" s="66">
        <f t="shared" si="19"/>
        <v>0.4561638858612118</v>
      </c>
      <c r="AJ59" s="67">
        <f t="shared" si="20"/>
        <v>-0.22347572500578583</v>
      </c>
      <c r="AK59" s="68">
        <f t="shared" si="21"/>
        <v>0.2778377128340159</v>
      </c>
      <c r="AL59" s="68">
        <f t="shared" si="22"/>
        <v>0.7532881919261867</v>
      </c>
      <c r="AM59" s="107">
        <f t="shared" si="23"/>
        <v>0.7758319982337321</v>
      </c>
    </row>
    <row r="60" spans="1:39" ht="13.5">
      <c r="A60" s="53" t="s">
        <v>83</v>
      </c>
      <c r="B60" s="54" t="s">
        <v>63</v>
      </c>
      <c r="C60" s="22">
        <v>5049803.843175932</v>
      </c>
      <c r="D60" s="34">
        <v>398122.9131548847</v>
      </c>
      <c r="E60" s="29">
        <f t="shared" si="0"/>
        <v>5447926.756330816</v>
      </c>
      <c r="F60" s="97">
        <v>2174974.72</v>
      </c>
      <c r="G60" s="60">
        <v>1262037.0699999996</v>
      </c>
      <c r="H60" s="61">
        <v>478024.0999999999</v>
      </c>
      <c r="I60" s="61">
        <v>274754.8900000001</v>
      </c>
      <c r="J60" s="62">
        <f t="shared" si="1"/>
        <v>2014816.0599999996</v>
      </c>
      <c r="K60" s="98">
        <v>1161747.93</v>
      </c>
      <c r="L60" s="63">
        <v>510297.15</v>
      </c>
      <c r="M60" s="121">
        <v>321464.01</v>
      </c>
      <c r="O60" s="53" t="s">
        <v>83</v>
      </c>
      <c r="P60" s="54" t="s">
        <v>63</v>
      </c>
      <c r="Q60" s="22">
        <v>3869154.425607388</v>
      </c>
      <c r="R60" s="34">
        <v>338426.3012163723</v>
      </c>
      <c r="S60" s="29">
        <f t="shared" si="2"/>
        <v>4207580.72682376</v>
      </c>
      <c r="T60" s="97">
        <v>1736497.46</v>
      </c>
      <c r="U60" s="60">
        <v>914958.8700000001</v>
      </c>
      <c r="V60" s="61">
        <v>372027.42000000004</v>
      </c>
      <c r="W60" s="61">
        <v>189755.56000000003</v>
      </c>
      <c r="X60" s="62">
        <f t="shared" si="13"/>
        <v>1476741.85</v>
      </c>
      <c r="Y60" s="97">
        <v>626265.18</v>
      </c>
      <c r="Z60" s="63">
        <v>295192.54</v>
      </c>
      <c r="AB60" s="53" t="s">
        <v>83</v>
      </c>
      <c r="AC60" s="54" t="s">
        <v>63</v>
      </c>
      <c r="AD60" s="111">
        <f t="shared" si="14"/>
        <v>0.3051440412289057</v>
      </c>
      <c r="AE60" s="67">
        <f t="shared" si="15"/>
        <v>0.17639471791628125</v>
      </c>
      <c r="AF60" s="65">
        <f t="shared" si="16"/>
        <v>0.2947884093107762</v>
      </c>
      <c r="AG60" s="65">
        <f t="shared" si="17"/>
        <v>0.25250670968444733</v>
      </c>
      <c r="AH60" s="64">
        <f t="shared" si="18"/>
        <v>0.3793374886895182</v>
      </c>
      <c r="AI60" s="66">
        <f t="shared" si="19"/>
        <v>0.2849163107386006</v>
      </c>
      <c r="AJ60" s="67">
        <f t="shared" si="20"/>
        <v>0.44794118285651296</v>
      </c>
      <c r="AK60" s="68">
        <f t="shared" si="21"/>
        <v>0.3643657894573784</v>
      </c>
      <c r="AL60" s="68">
        <f t="shared" si="22"/>
        <v>0.8550415496515387</v>
      </c>
      <c r="AM60" s="107">
        <f t="shared" si="23"/>
        <v>0.7286925679083898</v>
      </c>
    </row>
    <row r="61" spans="1:39" ht="13.5">
      <c r="A61" s="53" t="s">
        <v>84</v>
      </c>
      <c r="B61" s="54" t="s">
        <v>62</v>
      </c>
      <c r="C61" s="22">
        <v>3415456.480694844</v>
      </c>
      <c r="D61" s="34">
        <v>269272.13929022074</v>
      </c>
      <c r="E61" s="29">
        <f t="shared" si="0"/>
        <v>3684728.6199850645</v>
      </c>
      <c r="F61" s="97">
        <v>1471053.48</v>
      </c>
      <c r="G61" s="60">
        <v>801148.9299999998</v>
      </c>
      <c r="H61" s="61">
        <v>96929.60999999999</v>
      </c>
      <c r="I61" s="61">
        <v>163067.39999999997</v>
      </c>
      <c r="J61" s="62">
        <f t="shared" si="1"/>
        <v>1061145.9399999997</v>
      </c>
      <c r="K61" s="98">
        <v>548347.74</v>
      </c>
      <c r="L61" s="63">
        <v>345141.67000000004</v>
      </c>
      <c r="M61" s="121">
        <v>-59420.33</v>
      </c>
      <c r="O61" s="53" t="s">
        <v>84</v>
      </c>
      <c r="P61" s="54" t="s">
        <v>62</v>
      </c>
      <c r="Q61" s="22">
        <v>2554692.763074377</v>
      </c>
      <c r="R61" s="34">
        <v>223453.27362212288</v>
      </c>
      <c r="S61" s="29">
        <f t="shared" si="2"/>
        <v>2778146.0366965</v>
      </c>
      <c r="T61" s="97">
        <v>1146559.95</v>
      </c>
      <c r="U61" s="60">
        <v>620329.2899999999</v>
      </c>
      <c r="V61" s="61">
        <v>76163.91999999998</v>
      </c>
      <c r="W61" s="61">
        <v>164438.51000000004</v>
      </c>
      <c r="X61" s="62">
        <f t="shared" si="13"/>
        <v>860931.72</v>
      </c>
      <c r="Y61" s="97">
        <v>308724.2</v>
      </c>
      <c r="Z61" s="63">
        <v>194907.22</v>
      </c>
      <c r="AB61" s="53" t="s">
        <v>84</v>
      </c>
      <c r="AC61" s="54" t="s">
        <v>62</v>
      </c>
      <c r="AD61" s="111">
        <f t="shared" si="14"/>
        <v>0.33693433905711756</v>
      </c>
      <c r="AE61" s="67">
        <f t="shared" si="15"/>
        <v>0.20504897925810295</v>
      </c>
      <c r="AF61" s="65">
        <f t="shared" si="16"/>
        <v>0.3263264678362927</v>
      </c>
      <c r="AG61" s="65">
        <f t="shared" si="17"/>
        <v>0.28301488291126864</v>
      </c>
      <c r="AH61" s="64">
        <f t="shared" si="18"/>
        <v>0.2914897666689251</v>
      </c>
      <c r="AI61" s="66">
        <f t="shared" si="19"/>
        <v>0.2726447115642159</v>
      </c>
      <c r="AJ61" s="67">
        <f t="shared" si="20"/>
        <v>-0.008338131986236563</v>
      </c>
      <c r="AK61" s="68">
        <f t="shared" si="21"/>
        <v>0.232555283245923</v>
      </c>
      <c r="AL61" s="68">
        <f t="shared" si="22"/>
        <v>0.7761734907726701</v>
      </c>
      <c r="AM61" s="107">
        <f t="shared" si="23"/>
        <v>0.7707998195243873</v>
      </c>
    </row>
    <row r="62" spans="1:39" ht="13.5">
      <c r="A62" s="53" t="s">
        <v>36</v>
      </c>
      <c r="B62" s="54" t="s">
        <v>62</v>
      </c>
      <c r="C62" s="22">
        <v>1824759.4105503135</v>
      </c>
      <c r="D62" s="34">
        <v>143862.7231663286</v>
      </c>
      <c r="E62" s="29">
        <f t="shared" si="0"/>
        <v>1968622.1337166422</v>
      </c>
      <c r="F62" s="97">
        <v>785932.63</v>
      </c>
      <c r="G62" s="60">
        <v>112257.81</v>
      </c>
      <c r="H62" s="61">
        <v>21137.019999999997</v>
      </c>
      <c r="I62" s="61">
        <v>18818.839999999997</v>
      </c>
      <c r="J62" s="62">
        <f t="shared" si="1"/>
        <v>152213.66999999998</v>
      </c>
      <c r="K62" s="98">
        <v>90802.54</v>
      </c>
      <c r="L62" s="63">
        <v>184397.2</v>
      </c>
      <c r="M62" s="121">
        <v>76771.1</v>
      </c>
      <c r="O62" s="53" t="s">
        <v>36</v>
      </c>
      <c r="P62" s="54" t="s">
        <v>62</v>
      </c>
      <c r="Q62" s="22">
        <v>1350844.737305107</v>
      </c>
      <c r="R62" s="34">
        <v>118155.37393341523</v>
      </c>
      <c r="S62" s="29">
        <f t="shared" si="2"/>
        <v>1469000.1112385222</v>
      </c>
      <c r="T62" s="97">
        <v>606266.43</v>
      </c>
      <c r="U62" s="60">
        <v>81356.38000000002</v>
      </c>
      <c r="V62" s="61">
        <v>16501.309999999998</v>
      </c>
      <c r="W62" s="61">
        <v>15778.99</v>
      </c>
      <c r="X62" s="62">
        <f t="shared" si="13"/>
        <v>113636.68000000002</v>
      </c>
      <c r="Y62" s="97">
        <v>45738.7</v>
      </c>
      <c r="Z62" s="63">
        <v>103061.09</v>
      </c>
      <c r="AB62" s="53" t="s">
        <v>36</v>
      </c>
      <c r="AC62" s="54" t="s">
        <v>62</v>
      </c>
      <c r="AD62" s="111">
        <f t="shared" si="14"/>
        <v>0.35082838179512144</v>
      </c>
      <c r="AE62" s="67">
        <f t="shared" si="15"/>
        <v>0.21757240806838252</v>
      </c>
      <c r="AF62" s="65">
        <f t="shared" si="16"/>
        <v>0.34011026864857463</v>
      </c>
      <c r="AG62" s="65">
        <f t="shared" si="17"/>
        <v>0.29634858720447377</v>
      </c>
      <c r="AH62" s="64">
        <f t="shared" si="18"/>
        <v>0.37982798644679083</v>
      </c>
      <c r="AI62" s="66">
        <f t="shared" si="19"/>
        <v>0.2809298170872494</v>
      </c>
      <c r="AJ62" s="67">
        <f t="shared" si="20"/>
        <v>0.1926517476720624</v>
      </c>
      <c r="AK62" s="68">
        <f t="shared" si="21"/>
        <v>0.33947656689723726</v>
      </c>
      <c r="AL62" s="68">
        <f t="shared" si="22"/>
        <v>0.9852453174226639</v>
      </c>
      <c r="AM62" s="107">
        <f t="shared" si="23"/>
        <v>0.7892028892766418</v>
      </c>
    </row>
    <row r="63" spans="1:39" ht="13.5">
      <c r="A63" s="53" t="s">
        <v>85</v>
      </c>
      <c r="B63" s="54" t="s">
        <v>62</v>
      </c>
      <c r="C63" s="22">
        <v>4164258.3340093144</v>
      </c>
      <c r="D63" s="34">
        <v>328307.140346785</v>
      </c>
      <c r="E63" s="29">
        <f t="shared" si="0"/>
        <v>4492565.474356099</v>
      </c>
      <c r="F63" s="97">
        <v>1793566.03</v>
      </c>
      <c r="G63" s="60">
        <v>867331.88</v>
      </c>
      <c r="H63" s="61">
        <v>250884.10000000003</v>
      </c>
      <c r="I63" s="61">
        <v>381003.5999999999</v>
      </c>
      <c r="J63" s="62">
        <f t="shared" si="1"/>
        <v>1499219.5799999998</v>
      </c>
      <c r="K63" s="98">
        <v>769281.76</v>
      </c>
      <c r="L63" s="63">
        <v>420810.26</v>
      </c>
      <c r="M63" s="121">
        <v>120979.79</v>
      </c>
      <c r="O63" s="53" t="s">
        <v>85</v>
      </c>
      <c r="P63" s="54" t="s">
        <v>62</v>
      </c>
      <c r="Q63" s="22">
        <v>3095262.944108775</v>
      </c>
      <c r="R63" s="34">
        <v>270735.7407432477</v>
      </c>
      <c r="S63" s="29">
        <f t="shared" si="2"/>
        <v>3365998.6848520227</v>
      </c>
      <c r="T63" s="97">
        <v>1389170.77</v>
      </c>
      <c r="U63" s="60">
        <v>637281.6799999999</v>
      </c>
      <c r="V63" s="61">
        <v>187308.05000000002</v>
      </c>
      <c r="W63" s="61">
        <v>259637.41999999998</v>
      </c>
      <c r="X63" s="62">
        <f t="shared" si="13"/>
        <v>1084227.15</v>
      </c>
      <c r="Y63" s="97">
        <v>420409.65</v>
      </c>
      <c r="Z63" s="63">
        <v>236149.37000000002</v>
      </c>
      <c r="AB63" s="53" t="s">
        <v>85</v>
      </c>
      <c r="AC63" s="54" t="s">
        <v>62</v>
      </c>
      <c r="AD63" s="111">
        <f t="shared" si="14"/>
        <v>0.3453649687291227</v>
      </c>
      <c r="AE63" s="67">
        <f t="shared" si="15"/>
        <v>0.2126479475723717</v>
      </c>
      <c r="AF63" s="65">
        <f t="shared" si="16"/>
        <v>0.3346902048934113</v>
      </c>
      <c r="AG63" s="65">
        <f t="shared" si="17"/>
        <v>0.2911055060566816</v>
      </c>
      <c r="AH63" s="64">
        <f t="shared" si="18"/>
        <v>0.36098668331404116</v>
      </c>
      <c r="AI63" s="66">
        <f t="shared" si="19"/>
        <v>0.3394197419705134</v>
      </c>
      <c r="AJ63" s="67">
        <f t="shared" si="20"/>
        <v>0.46744486984965405</v>
      </c>
      <c r="AK63" s="68">
        <f t="shared" si="21"/>
        <v>0.3827541396652905</v>
      </c>
      <c r="AL63" s="68">
        <f t="shared" si="22"/>
        <v>0.8298384920517403</v>
      </c>
      <c r="AM63" s="107">
        <f t="shared" si="23"/>
        <v>0.7819664731690792</v>
      </c>
    </row>
    <row r="64" spans="1:39" ht="13.5">
      <c r="A64" s="53" t="s">
        <v>21</v>
      </c>
      <c r="B64" s="54" t="s">
        <v>63</v>
      </c>
      <c r="C64" s="22">
        <v>1989308.4048463579</v>
      </c>
      <c r="D64" s="34">
        <v>156835.64785812146</v>
      </c>
      <c r="E64" s="29">
        <f t="shared" si="0"/>
        <v>2146144.0527044795</v>
      </c>
      <c r="F64" s="97">
        <v>856804.67</v>
      </c>
      <c r="G64" s="60">
        <v>124050.02999999998</v>
      </c>
      <c r="H64" s="61">
        <v>38348.47</v>
      </c>
      <c r="I64" s="61">
        <v>12429</v>
      </c>
      <c r="J64" s="62">
        <f t="shared" si="1"/>
        <v>174827.5</v>
      </c>
      <c r="K64" s="98">
        <v>81918.16</v>
      </c>
      <c r="L64" s="63">
        <v>201025.32</v>
      </c>
      <c r="M64" s="121">
        <v>-356.5</v>
      </c>
      <c r="O64" s="53" t="s">
        <v>21</v>
      </c>
      <c r="P64" s="54" t="s">
        <v>63</v>
      </c>
      <c r="Q64" s="22">
        <v>1460953.4042593811</v>
      </c>
      <c r="R64" s="34">
        <v>127786.33325687272</v>
      </c>
      <c r="S64" s="29">
        <f t="shared" si="2"/>
        <v>1588739.7375162537</v>
      </c>
      <c r="T64" s="97">
        <v>655683.8</v>
      </c>
      <c r="U64" s="60">
        <v>95744.70000000003</v>
      </c>
      <c r="V64" s="61">
        <v>26773.050000000003</v>
      </c>
      <c r="W64" s="61">
        <v>12865.08</v>
      </c>
      <c r="X64" s="62">
        <f t="shared" si="13"/>
        <v>135382.83000000002</v>
      </c>
      <c r="Y64" s="97">
        <v>45590.95</v>
      </c>
      <c r="Z64" s="63">
        <v>111461.70999999999</v>
      </c>
      <c r="AB64" s="53" t="s">
        <v>21</v>
      </c>
      <c r="AC64" s="54" t="s">
        <v>63</v>
      </c>
      <c r="AD64" s="111">
        <f t="shared" si="14"/>
        <v>0.3616508227069857</v>
      </c>
      <c r="AE64" s="67">
        <f t="shared" si="15"/>
        <v>0.22732724119139225</v>
      </c>
      <c r="AF64" s="65">
        <f t="shared" si="16"/>
        <v>0.3508468391806201</v>
      </c>
      <c r="AG64" s="65">
        <f t="shared" si="17"/>
        <v>0.30673454186301385</v>
      </c>
      <c r="AH64" s="64">
        <f t="shared" si="18"/>
        <v>0.2956333875399886</v>
      </c>
      <c r="AI64" s="66">
        <f t="shared" si="19"/>
        <v>0.4323534300350538</v>
      </c>
      <c r="AJ64" s="67">
        <f t="shared" si="20"/>
        <v>-0.03389640795082505</v>
      </c>
      <c r="AK64" s="68">
        <f t="shared" si="21"/>
        <v>0.29135651840044985</v>
      </c>
      <c r="AL64" s="68">
        <f t="shared" si="22"/>
        <v>0.7968074804319718</v>
      </c>
      <c r="AM64" s="107">
        <f t="shared" si="23"/>
        <v>0.8035370173308845</v>
      </c>
    </row>
    <row r="65" spans="1:39" ht="13.5">
      <c r="A65" s="53" t="s">
        <v>47</v>
      </c>
      <c r="B65" s="54" t="s">
        <v>62</v>
      </c>
      <c r="C65" s="22">
        <v>1826906.1462389969</v>
      </c>
      <c r="D65" s="34">
        <v>144031.9702683338</v>
      </c>
      <c r="E65" s="29">
        <f t="shared" si="0"/>
        <v>1970938.1165073307</v>
      </c>
      <c r="F65" s="97">
        <v>786857.23</v>
      </c>
      <c r="G65" s="60">
        <v>54372.92999999999</v>
      </c>
      <c r="H65" s="61">
        <v>25856.690000000006</v>
      </c>
      <c r="I65" s="61">
        <v>27761.109999999993</v>
      </c>
      <c r="J65" s="62">
        <f t="shared" si="1"/>
        <v>107990.72999999998</v>
      </c>
      <c r="K65" s="98">
        <v>42834.9</v>
      </c>
      <c r="L65" s="63">
        <v>184614.1</v>
      </c>
      <c r="M65" s="121">
        <v>36840.65</v>
      </c>
      <c r="O65" s="53" t="s">
        <v>47</v>
      </c>
      <c r="P65" s="54" t="s">
        <v>62</v>
      </c>
      <c r="Q65" s="22">
        <v>1338523.4739541125</v>
      </c>
      <c r="R65" s="34">
        <v>117077.660530561</v>
      </c>
      <c r="S65" s="29">
        <f t="shared" si="2"/>
        <v>1455601.1344846734</v>
      </c>
      <c r="T65" s="97">
        <v>600736.58</v>
      </c>
      <c r="U65" s="60">
        <v>39594.46</v>
      </c>
      <c r="V65" s="61">
        <v>15873.86</v>
      </c>
      <c r="W65" s="61">
        <v>28405.820000000003</v>
      </c>
      <c r="X65" s="62">
        <f t="shared" si="13"/>
        <v>83874.14</v>
      </c>
      <c r="Y65" s="97">
        <v>21537.78</v>
      </c>
      <c r="Z65" s="63">
        <v>102121.06000000001</v>
      </c>
      <c r="AB65" s="53" t="s">
        <v>47</v>
      </c>
      <c r="AC65" s="54" t="s">
        <v>62</v>
      </c>
      <c r="AD65" s="111">
        <f t="shared" si="14"/>
        <v>0.3648667220173287</v>
      </c>
      <c r="AE65" s="67">
        <f t="shared" si="15"/>
        <v>0.23022589976280639</v>
      </c>
      <c r="AF65" s="65">
        <f t="shared" si="16"/>
        <v>0.35403722202037313</v>
      </c>
      <c r="AG65" s="65">
        <f t="shared" si="17"/>
        <v>0.3098207370691495</v>
      </c>
      <c r="AH65" s="64">
        <f t="shared" si="18"/>
        <v>0.37324590359358334</v>
      </c>
      <c r="AI65" s="66">
        <f t="shared" si="19"/>
        <v>0.6288848459038952</v>
      </c>
      <c r="AJ65" s="67">
        <f t="shared" si="20"/>
        <v>-0.0226964051733064</v>
      </c>
      <c r="AK65" s="68">
        <f t="shared" si="21"/>
        <v>0.2875330823064175</v>
      </c>
      <c r="AL65" s="68">
        <f t="shared" si="22"/>
        <v>0.9888261464273478</v>
      </c>
      <c r="AM65" s="107">
        <f t="shared" si="23"/>
        <v>0.8077965504862561</v>
      </c>
    </row>
    <row r="66" spans="1:39" ht="13.5">
      <c r="A66" s="53" t="s">
        <v>22</v>
      </c>
      <c r="B66" s="54" t="s">
        <v>62</v>
      </c>
      <c r="C66" s="22">
        <v>4133318.079956547</v>
      </c>
      <c r="D66" s="34">
        <v>325867.83290836134</v>
      </c>
      <c r="E66" s="29">
        <f t="shared" si="0"/>
        <v>4459185.912864909</v>
      </c>
      <c r="F66" s="97">
        <v>1780239.91</v>
      </c>
      <c r="G66" s="60">
        <v>996691.5800000003</v>
      </c>
      <c r="H66" s="61">
        <v>92942.43000000001</v>
      </c>
      <c r="I66" s="61">
        <v>129343.19</v>
      </c>
      <c r="J66" s="62">
        <f t="shared" si="1"/>
        <v>1218977.2000000002</v>
      </c>
      <c r="K66" s="98">
        <v>690464.5</v>
      </c>
      <c r="L66" s="63">
        <v>417683.63</v>
      </c>
      <c r="M66" s="121">
        <v>-130903</v>
      </c>
      <c r="O66" s="53" t="s">
        <v>22</v>
      </c>
      <c r="P66" s="54" t="s">
        <v>62</v>
      </c>
      <c r="Q66" s="22">
        <v>3089051.81545233</v>
      </c>
      <c r="R66" s="34">
        <v>270192.46718361217</v>
      </c>
      <c r="S66" s="29">
        <f t="shared" si="2"/>
        <v>3359244.282635942</v>
      </c>
      <c r="T66" s="97">
        <v>1386383.18</v>
      </c>
      <c r="U66" s="60">
        <v>772771.92</v>
      </c>
      <c r="V66" s="61">
        <v>59917.19999999999</v>
      </c>
      <c r="W66" s="61">
        <v>116967.30000000002</v>
      </c>
      <c r="X66" s="62">
        <f t="shared" si="13"/>
        <v>949656.42</v>
      </c>
      <c r="Y66" s="97">
        <v>392223.27</v>
      </c>
      <c r="Z66" s="63">
        <v>235675.52</v>
      </c>
      <c r="AB66" s="53" t="s">
        <v>22</v>
      </c>
      <c r="AC66" s="54" t="s">
        <v>62</v>
      </c>
      <c r="AD66" s="111">
        <f t="shared" si="14"/>
        <v>0.33805398125097663</v>
      </c>
      <c r="AE66" s="67">
        <f t="shared" si="15"/>
        <v>0.20605817144011773</v>
      </c>
      <c r="AF66" s="65">
        <f t="shared" si="16"/>
        <v>0.3274372262578835</v>
      </c>
      <c r="AG66" s="65">
        <f t="shared" si="17"/>
        <v>0.28408937419451386</v>
      </c>
      <c r="AH66" s="64">
        <f t="shared" si="18"/>
        <v>0.2897616414426656</v>
      </c>
      <c r="AI66" s="66">
        <f t="shared" si="19"/>
        <v>0.5511811299593443</v>
      </c>
      <c r="AJ66" s="67">
        <f t="shared" si="20"/>
        <v>0.10580640914170014</v>
      </c>
      <c r="AK66" s="68">
        <f t="shared" si="21"/>
        <v>0.28359812488815717</v>
      </c>
      <c r="AL66" s="68">
        <f t="shared" si="22"/>
        <v>0.7603863738120382</v>
      </c>
      <c r="AM66" s="107">
        <f t="shared" si="23"/>
        <v>0.7722826282509105</v>
      </c>
    </row>
    <row r="67" spans="1:39" ht="13.5">
      <c r="A67" s="53" t="s">
        <v>86</v>
      </c>
      <c r="B67" s="54" t="s">
        <v>59</v>
      </c>
      <c r="C67" s="22">
        <v>2143191.8710383098</v>
      </c>
      <c r="D67" s="34">
        <v>168967.7099637617</v>
      </c>
      <c r="E67" s="29">
        <f t="shared" si="0"/>
        <v>2312159.5810020715</v>
      </c>
      <c r="F67" s="97">
        <v>923083.01</v>
      </c>
      <c r="G67" s="60">
        <v>158873.15000000002</v>
      </c>
      <c r="H67" s="61">
        <v>19745.74</v>
      </c>
      <c r="I67" s="61">
        <v>34537.34</v>
      </c>
      <c r="J67" s="62">
        <f t="shared" si="1"/>
        <v>213156.23</v>
      </c>
      <c r="K67" s="98">
        <v>114381.32</v>
      </c>
      <c r="L67" s="63">
        <v>216575.68</v>
      </c>
      <c r="M67" s="121">
        <v>31611.6</v>
      </c>
      <c r="O67" s="53" t="s">
        <v>86</v>
      </c>
      <c r="P67" s="54" t="s">
        <v>59</v>
      </c>
      <c r="Q67" s="22">
        <v>1587271.6020975448</v>
      </c>
      <c r="R67" s="34">
        <v>138835.1040652327</v>
      </c>
      <c r="S67" s="29">
        <f t="shared" si="2"/>
        <v>1726106.7061627775</v>
      </c>
      <c r="T67" s="97">
        <v>712376.09</v>
      </c>
      <c r="U67" s="60">
        <v>120404.01999999999</v>
      </c>
      <c r="V67" s="61">
        <v>15411.089999999998</v>
      </c>
      <c r="W67" s="61">
        <v>23955.610000000004</v>
      </c>
      <c r="X67" s="62">
        <f t="shared" si="13"/>
        <v>159770.72</v>
      </c>
      <c r="Y67" s="97">
        <v>61662.1</v>
      </c>
      <c r="Z67" s="63">
        <v>121099.00999999998</v>
      </c>
      <c r="AB67" s="53" t="s">
        <v>86</v>
      </c>
      <c r="AC67" s="54" t="s">
        <v>59</v>
      </c>
      <c r="AD67" s="111">
        <f t="shared" si="14"/>
        <v>0.3502363856356583</v>
      </c>
      <c r="AE67" s="67">
        <f t="shared" si="15"/>
        <v>0.21703881090744148</v>
      </c>
      <c r="AF67" s="65">
        <f t="shared" si="16"/>
        <v>0.3395229696674542</v>
      </c>
      <c r="AG67" s="65">
        <f t="shared" si="17"/>
        <v>0.29578044934102166</v>
      </c>
      <c r="AH67" s="64">
        <f t="shared" si="18"/>
        <v>0.31950037880795046</v>
      </c>
      <c r="AI67" s="66">
        <f t="shared" si="19"/>
        <v>0.2812682295671496</v>
      </c>
      <c r="AJ67" s="67">
        <f t="shared" si="20"/>
        <v>0.44172241909097654</v>
      </c>
      <c r="AK67" s="68">
        <f t="shared" si="21"/>
        <v>0.3341382576231742</v>
      </c>
      <c r="AL67" s="68">
        <f t="shared" si="22"/>
        <v>0.8549695842340759</v>
      </c>
      <c r="AM67" s="107">
        <f t="shared" si="23"/>
        <v>0.7884182537908446</v>
      </c>
    </row>
    <row r="68" spans="1:39" ht="13.5">
      <c r="A68" s="53" t="s">
        <v>87</v>
      </c>
      <c r="B68" s="54" t="s">
        <v>62</v>
      </c>
      <c r="C68" s="22">
        <v>2458796.0924443896</v>
      </c>
      <c r="D68" s="34">
        <v>193849.72042045783</v>
      </c>
      <c r="E68" s="29">
        <f t="shared" si="0"/>
        <v>2652645.8128648475</v>
      </c>
      <c r="F68" s="97">
        <v>1059015.26</v>
      </c>
      <c r="G68" s="60">
        <v>201729.82</v>
      </c>
      <c r="H68" s="61">
        <v>121955.94999999998</v>
      </c>
      <c r="I68" s="61">
        <v>82760.45000000001</v>
      </c>
      <c r="J68" s="62">
        <f t="shared" si="1"/>
        <v>406446.22000000003</v>
      </c>
      <c r="K68" s="98">
        <v>182202.68</v>
      </c>
      <c r="L68" s="63">
        <v>248468.39</v>
      </c>
      <c r="M68" s="121">
        <v>117830.52</v>
      </c>
      <c r="O68" s="53" t="s">
        <v>87</v>
      </c>
      <c r="P68" s="54" t="s">
        <v>62</v>
      </c>
      <c r="Q68" s="22">
        <v>1813220.343343543</v>
      </c>
      <c r="R68" s="34">
        <v>158598.3361188033</v>
      </c>
      <c r="S68" s="29">
        <f t="shared" si="2"/>
        <v>1971818.6794623462</v>
      </c>
      <c r="T68" s="97">
        <v>813783.11</v>
      </c>
      <c r="U68" s="60">
        <v>144105.38000000003</v>
      </c>
      <c r="V68" s="61">
        <v>86589.08</v>
      </c>
      <c r="W68" s="61">
        <v>68507.49</v>
      </c>
      <c r="X68" s="62">
        <f t="shared" si="13"/>
        <v>299201.95</v>
      </c>
      <c r="Y68" s="97">
        <v>94029.72</v>
      </c>
      <c r="Z68" s="63">
        <v>138337.47999999998</v>
      </c>
      <c r="AB68" s="53" t="s">
        <v>87</v>
      </c>
      <c r="AC68" s="54" t="s">
        <v>62</v>
      </c>
      <c r="AD68" s="111">
        <f t="shared" si="14"/>
        <v>0.35603822308237376</v>
      </c>
      <c r="AE68" s="67">
        <f t="shared" si="15"/>
        <v>0.22226831103226918</v>
      </c>
      <c r="AF68" s="65">
        <f t="shared" si="16"/>
        <v>0.34527877258376605</v>
      </c>
      <c r="AG68" s="65">
        <f t="shared" si="17"/>
        <v>0.3013482916842549</v>
      </c>
      <c r="AH68" s="64">
        <f t="shared" si="18"/>
        <v>0.3998770899462598</v>
      </c>
      <c r="AI68" s="66">
        <f t="shared" si="19"/>
        <v>0.4084449216922039</v>
      </c>
      <c r="AJ68" s="67">
        <f t="shared" si="20"/>
        <v>0.2080496599714865</v>
      </c>
      <c r="AK68" s="68">
        <f t="shared" si="21"/>
        <v>0.3584343952303788</v>
      </c>
      <c r="AL68" s="68">
        <f t="shared" si="22"/>
        <v>0.9377137356146545</v>
      </c>
      <c r="AM68" s="107">
        <f t="shared" si="23"/>
        <v>0.7961031963282839</v>
      </c>
    </row>
    <row r="69" spans="1:39" ht="13.5">
      <c r="A69" s="53" t="s">
        <v>23</v>
      </c>
      <c r="B69" s="54" t="s">
        <v>62</v>
      </c>
      <c r="C69" s="22">
        <v>1791502.0449605568</v>
      </c>
      <c r="D69" s="34">
        <v>141240.73631621682</v>
      </c>
      <c r="E69" s="29">
        <f t="shared" si="0"/>
        <v>1932742.7812767737</v>
      </c>
      <c r="F69" s="97">
        <v>771608.52</v>
      </c>
      <c r="G69" s="60">
        <v>80300.68000000002</v>
      </c>
      <c r="H69" s="61">
        <v>40960.79</v>
      </c>
      <c r="I69" s="61">
        <v>15050.990000000002</v>
      </c>
      <c r="J69" s="62">
        <f t="shared" si="1"/>
        <v>136312.46000000002</v>
      </c>
      <c r="K69" s="98">
        <v>71858.51</v>
      </c>
      <c r="L69" s="63">
        <v>181036.43</v>
      </c>
      <c r="M69" s="121">
        <v>83663.82</v>
      </c>
      <c r="O69" s="53" t="s">
        <v>23</v>
      </c>
      <c r="P69" s="54" t="s">
        <v>62</v>
      </c>
      <c r="Q69" s="22">
        <v>1325369.010417498</v>
      </c>
      <c r="R69" s="34">
        <v>115927.06896726787</v>
      </c>
      <c r="S69" s="29">
        <f t="shared" si="2"/>
        <v>1441296.0793847658</v>
      </c>
      <c r="T69" s="97">
        <v>594832.79</v>
      </c>
      <c r="U69" s="60">
        <v>55982.32</v>
      </c>
      <c r="V69" s="61">
        <v>35147.92</v>
      </c>
      <c r="W69" s="61">
        <v>38118.82000000001</v>
      </c>
      <c r="X69" s="62">
        <f t="shared" si="13"/>
        <v>129249.06</v>
      </c>
      <c r="Y69" s="97">
        <v>34772.19</v>
      </c>
      <c r="Z69" s="63">
        <v>101117.43000000001</v>
      </c>
      <c r="AB69" s="53" t="s">
        <v>23</v>
      </c>
      <c r="AC69" s="54" t="s">
        <v>62</v>
      </c>
      <c r="AD69" s="111">
        <f t="shared" si="14"/>
        <v>0.35170056858068866</v>
      </c>
      <c r="AE69" s="67">
        <f t="shared" si="15"/>
        <v>0.21835855572348062</v>
      </c>
      <c r="AF69" s="65">
        <f t="shared" si="16"/>
        <v>0.3409755350904635</v>
      </c>
      <c r="AG69" s="65">
        <f t="shared" si="17"/>
        <v>0.29718558386803107</v>
      </c>
      <c r="AH69" s="64">
        <f t="shared" si="18"/>
        <v>0.4343935728279933</v>
      </c>
      <c r="AI69" s="66">
        <f t="shared" si="19"/>
        <v>0.16538304400374204</v>
      </c>
      <c r="AJ69" s="67">
        <f t="shared" si="20"/>
        <v>-0.6051559308499057</v>
      </c>
      <c r="AK69" s="68">
        <f t="shared" si="21"/>
        <v>0.054649527044916324</v>
      </c>
      <c r="AL69" s="68">
        <f t="shared" si="22"/>
        <v>1.066551172071704</v>
      </c>
      <c r="AM69" s="107">
        <f t="shared" si="23"/>
        <v>0.7903582992566165</v>
      </c>
    </row>
    <row r="70" spans="1:39" ht="13.5">
      <c r="A70" s="53" t="s">
        <v>35</v>
      </c>
      <c r="B70" s="54" t="s">
        <v>88</v>
      </c>
      <c r="C70" s="22">
        <v>1979017.7036085427</v>
      </c>
      <c r="D70" s="34">
        <v>156024.3363532713</v>
      </c>
      <c r="E70" s="29">
        <f aca="true" t="shared" si="24" ref="E70:E83">+SUM(C70:D70)</f>
        <v>2135042.039961814</v>
      </c>
      <c r="F70" s="97">
        <v>852372.41</v>
      </c>
      <c r="G70" s="60">
        <v>313370.8</v>
      </c>
      <c r="H70" s="61">
        <v>47942.48000000001</v>
      </c>
      <c r="I70" s="61">
        <v>25846.119999999995</v>
      </c>
      <c r="J70" s="62">
        <f aca="true" t="shared" si="25" ref="J70:J81">+G70+H70+I70</f>
        <v>387159.4</v>
      </c>
      <c r="K70" s="98">
        <v>215037.67</v>
      </c>
      <c r="L70" s="63">
        <v>199985.41999999998</v>
      </c>
      <c r="M70" s="121">
        <v>19252.21</v>
      </c>
      <c r="O70" s="53" t="s">
        <v>35</v>
      </c>
      <c r="P70" s="54" t="s">
        <v>88</v>
      </c>
      <c r="Q70" s="22">
        <v>1471633.515729608</v>
      </c>
      <c r="R70" s="34">
        <v>128720.49876795337</v>
      </c>
      <c r="S70" s="29">
        <f aca="true" t="shared" si="26" ref="S70:S83">+SUM(Q70:R70)</f>
        <v>1600354.0144975614</v>
      </c>
      <c r="T70" s="97">
        <v>660477.09</v>
      </c>
      <c r="U70" s="60">
        <v>240845.02</v>
      </c>
      <c r="V70" s="61">
        <v>31732.099999999995</v>
      </c>
      <c r="W70" s="61">
        <v>26991.070000000003</v>
      </c>
      <c r="X70" s="62">
        <f t="shared" si="13"/>
        <v>299568.19</v>
      </c>
      <c r="Y70" s="97">
        <v>118422.7</v>
      </c>
      <c r="Z70" s="63">
        <v>112276.51999999999</v>
      </c>
      <c r="AB70" s="53" t="s">
        <v>35</v>
      </c>
      <c r="AC70" s="54" t="s">
        <v>88</v>
      </c>
      <c r="AD70" s="111">
        <f aca="true" t="shared" si="27" ref="AD70:AD84">+C70/Q70-1</f>
        <v>0.3447761840538017</v>
      </c>
      <c r="AE70" s="67">
        <f aca="true" t="shared" si="28" ref="AE70:AE84">+D70/R70-1</f>
        <v>0.2121172450903801</v>
      </c>
      <c r="AF70" s="65">
        <f aca="true" t="shared" si="29" ref="AF70:AF84">+E70/S70-1</f>
        <v>0.3341060919149945</v>
      </c>
      <c r="AG70" s="65">
        <f aca="true" t="shared" si="30" ref="AG70:AG84">+F70/T70-1</f>
        <v>0.29054046371237496</v>
      </c>
      <c r="AH70" s="64">
        <f aca="true" t="shared" si="31" ref="AH70:AH84">+G70/U70-1</f>
        <v>0.30113049462264163</v>
      </c>
      <c r="AI70" s="66">
        <f aca="true" t="shared" si="32" ref="AI70:AI84">+H70/V70-1</f>
        <v>0.5108511570302634</v>
      </c>
      <c r="AJ70" s="67">
        <f aca="true" t="shared" si="33" ref="AJ70:AJ84">+I70/W70-1</f>
        <v>-0.042419585440666374</v>
      </c>
      <c r="AK70" s="68">
        <f aca="true" t="shared" si="34" ref="AK70:AK84">+J70/X70-1</f>
        <v>0.29239155866315447</v>
      </c>
      <c r="AL70" s="68">
        <f aca="true" t="shared" si="35" ref="AL70:AL84">+K70/Y70-1</f>
        <v>0.8158483973089621</v>
      </c>
      <c r="AM70" s="107">
        <f aca="true" t="shared" si="36" ref="AM70:AM84">+L70/Z70-1</f>
        <v>0.7811864849391486</v>
      </c>
    </row>
    <row r="71" spans="1:39" ht="13.5">
      <c r="A71" s="53" t="s">
        <v>24</v>
      </c>
      <c r="B71" s="54" t="s">
        <v>63</v>
      </c>
      <c r="C71" s="22">
        <v>3306722.6143045607</v>
      </c>
      <c r="D71" s="34">
        <v>260699.63925056226</v>
      </c>
      <c r="E71" s="29">
        <f t="shared" si="24"/>
        <v>3567422.2535551228</v>
      </c>
      <c r="F71" s="97">
        <v>1424221.28</v>
      </c>
      <c r="G71" s="60">
        <v>604823.2899999998</v>
      </c>
      <c r="H71" s="61">
        <v>258724.62999999998</v>
      </c>
      <c r="I71" s="61">
        <v>105022.27</v>
      </c>
      <c r="J71" s="62">
        <f t="shared" si="25"/>
        <v>968570.1899999998</v>
      </c>
      <c r="K71" s="98">
        <v>679727.55</v>
      </c>
      <c r="L71" s="63">
        <v>334153.79000000004</v>
      </c>
      <c r="M71" s="121">
        <v>675609.26</v>
      </c>
      <c r="O71" s="53" t="s">
        <v>24</v>
      </c>
      <c r="P71" s="54" t="s">
        <v>63</v>
      </c>
      <c r="Q71" s="22">
        <v>2457789.0566376643</v>
      </c>
      <c r="R71" s="34">
        <v>214977.3227201669</v>
      </c>
      <c r="S71" s="29">
        <f t="shared" si="26"/>
        <v>2672766.379357831</v>
      </c>
      <c r="T71" s="97">
        <v>1103069.04</v>
      </c>
      <c r="U71" s="60">
        <v>398677.06</v>
      </c>
      <c r="V71" s="61">
        <v>205239.84</v>
      </c>
      <c r="W71" s="61">
        <v>109684.4</v>
      </c>
      <c r="X71" s="62">
        <f aca="true" t="shared" si="37" ref="X71:X83">+U71+V71+W71</f>
        <v>713601.3</v>
      </c>
      <c r="Y71" s="97">
        <v>336116.44</v>
      </c>
      <c r="Z71" s="63">
        <v>187514.08</v>
      </c>
      <c r="AB71" s="53" t="s">
        <v>24</v>
      </c>
      <c r="AC71" s="54" t="s">
        <v>63</v>
      </c>
      <c r="AD71" s="111">
        <f t="shared" si="27"/>
        <v>0.3454053778025463</v>
      </c>
      <c r="AE71" s="67">
        <f t="shared" si="28"/>
        <v>0.2126843703878083</v>
      </c>
      <c r="AF71" s="65">
        <f t="shared" si="29"/>
        <v>0.3347302933420784</v>
      </c>
      <c r="AG71" s="65">
        <f t="shared" si="30"/>
        <v>0.2911442786935621</v>
      </c>
      <c r="AH71" s="64">
        <f t="shared" si="31"/>
        <v>0.5170757254004026</v>
      </c>
      <c r="AI71" s="66">
        <f t="shared" si="32"/>
        <v>0.26059652940676625</v>
      </c>
      <c r="AJ71" s="67">
        <f t="shared" si="33"/>
        <v>-0.04250495056726378</v>
      </c>
      <c r="AK71" s="68">
        <f t="shared" si="34"/>
        <v>0.35729880256664304</v>
      </c>
      <c r="AL71" s="68">
        <f t="shared" si="35"/>
        <v>1.022297838213448</v>
      </c>
      <c r="AM71" s="107">
        <f t="shared" si="36"/>
        <v>0.7820197288651607</v>
      </c>
    </row>
    <row r="72" spans="1:39" ht="13.5">
      <c r="A72" s="53" t="s">
        <v>89</v>
      </c>
      <c r="B72" s="54" t="s">
        <v>63</v>
      </c>
      <c r="C72" s="22">
        <v>2202346.365570911</v>
      </c>
      <c r="D72" s="34">
        <v>173631.40788568187</v>
      </c>
      <c r="E72" s="29">
        <f t="shared" si="24"/>
        <v>2375977.773456593</v>
      </c>
      <c r="F72" s="97">
        <v>948561.14</v>
      </c>
      <c r="G72" s="60">
        <v>103850.04000000001</v>
      </c>
      <c r="H72" s="61">
        <v>98591.21000000002</v>
      </c>
      <c r="I72" s="61">
        <v>35243.75</v>
      </c>
      <c r="J72" s="62">
        <f t="shared" si="25"/>
        <v>237685.00000000003</v>
      </c>
      <c r="K72" s="98">
        <v>104607.18</v>
      </c>
      <c r="L72" s="63">
        <v>222553.41</v>
      </c>
      <c r="M72" s="121">
        <v>11765.21</v>
      </c>
      <c r="O72" s="53" t="s">
        <v>89</v>
      </c>
      <c r="P72" s="54" t="s">
        <v>63</v>
      </c>
      <c r="Q72" s="22">
        <v>1623099.210079227</v>
      </c>
      <c r="R72" s="34">
        <v>141968.86496410597</v>
      </c>
      <c r="S72" s="29">
        <f t="shared" si="26"/>
        <v>1765068.075043333</v>
      </c>
      <c r="T72" s="97">
        <v>728455.71</v>
      </c>
      <c r="U72" s="60">
        <v>74506.35</v>
      </c>
      <c r="V72" s="61">
        <v>62036.57000000001</v>
      </c>
      <c r="W72" s="61">
        <v>46022.090000000004</v>
      </c>
      <c r="X72" s="62">
        <f t="shared" si="37"/>
        <v>182565.01</v>
      </c>
      <c r="Y72" s="97">
        <v>57458.71</v>
      </c>
      <c r="Z72" s="63">
        <v>123832.43000000004</v>
      </c>
      <c r="AB72" s="53" t="s">
        <v>89</v>
      </c>
      <c r="AC72" s="54" t="s">
        <v>63</v>
      </c>
      <c r="AD72" s="111">
        <f t="shared" si="27"/>
        <v>0.35687723331675447</v>
      </c>
      <c r="AE72" s="67">
        <f t="shared" si="28"/>
        <v>0.22302455492323014</v>
      </c>
      <c r="AF72" s="65">
        <f t="shared" si="29"/>
        <v>0.34611112571296276</v>
      </c>
      <c r="AG72" s="65">
        <f t="shared" si="30"/>
        <v>0.3021534830168331</v>
      </c>
      <c r="AH72" s="64">
        <f t="shared" si="31"/>
        <v>0.3938414645194672</v>
      </c>
      <c r="AI72" s="66">
        <f t="shared" si="32"/>
        <v>0.5892434091697849</v>
      </c>
      <c r="AJ72" s="67">
        <f t="shared" si="33"/>
        <v>-0.23419927256671746</v>
      </c>
      <c r="AK72" s="68">
        <f t="shared" si="34"/>
        <v>0.30191979284529946</v>
      </c>
      <c r="AL72" s="68">
        <f t="shared" si="35"/>
        <v>0.8205626266235353</v>
      </c>
      <c r="AM72" s="107">
        <f t="shared" si="36"/>
        <v>0.7972142677003102</v>
      </c>
    </row>
    <row r="73" spans="1:39" ht="13.5">
      <c r="A73" s="53" t="s">
        <v>25</v>
      </c>
      <c r="B73" s="54" t="s">
        <v>59</v>
      </c>
      <c r="C73" s="22">
        <v>3329893.7296744734</v>
      </c>
      <c r="D73" s="34">
        <v>262526.4333674434</v>
      </c>
      <c r="E73" s="29">
        <f t="shared" si="24"/>
        <v>3592420.1630419167</v>
      </c>
      <c r="F73" s="97">
        <v>1434201.19</v>
      </c>
      <c r="G73" s="60">
        <v>570292.7899999999</v>
      </c>
      <c r="H73" s="61">
        <v>231733.35</v>
      </c>
      <c r="I73" s="61">
        <v>304201.92</v>
      </c>
      <c r="J73" s="62">
        <f t="shared" si="25"/>
        <v>1106228.0599999998</v>
      </c>
      <c r="K73" s="98">
        <v>568745.93</v>
      </c>
      <c r="L73" s="63">
        <v>336495.33</v>
      </c>
      <c r="M73" s="121">
        <v>803303.6</v>
      </c>
      <c r="O73" s="53" t="s">
        <v>25</v>
      </c>
      <c r="P73" s="54" t="s">
        <v>59</v>
      </c>
      <c r="Q73" s="22">
        <v>2544063.148585097</v>
      </c>
      <c r="R73" s="34">
        <v>222523.52496925072</v>
      </c>
      <c r="S73" s="29">
        <f t="shared" si="26"/>
        <v>2766586.673554348</v>
      </c>
      <c r="T73" s="97">
        <v>1141789.32</v>
      </c>
      <c r="U73" s="60">
        <v>380231.44999999995</v>
      </c>
      <c r="V73" s="61">
        <v>149384.3</v>
      </c>
      <c r="W73" s="61">
        <v>389775.61</v>
      </c>
      <c r="X73" s="62">
        <f t="shared" si="37"/>
        <v>919391.36</v>
      </c>
      <c r="Y73" s="97">
        <v>266442.77</v>
      </c>
      <c r="Z73" s="63">
        <v>194096.26999999996</v>
      </c>
      <c r="AB73" s="53" t="s">
        <v>25</v>
      </c>
      <c r="AC73" s="54" t="s">
        <v>59</v>
      </c>
      <c r="AD73" s="111">
        <f t="shared" si="27"/>
        <v>0.30888800127717864</v>
      </c>
      <c r="AE73" s="67">
        <f t="shared" si="28"/>
        <v>0.17976934530279642</v>
      </c>
      <c r="AF73" s="65">
        <f t="shared" si="29"/>
        <v>0.2985026630040788</v>
      </c>
      <c r="AG73" s="65">
        <f t="shared" si="30"/>
        <v>0.2560996716977524</v>
      </c>
      <c r="AH73" s="64">
        <f t="shared" si="31"/>
        <v>0.49985696869630325</v>
      </c>
      <c r="AI73" s="66">
        <f t="shared" si="32"/>
        <v>0.5512563903971168</v>
      </c>
      <c r="AJ73" s="67">
        <f t="shared" si="33"/>
        <v>-0.21954603573066056</v>
      </c>
      <c r="AK73" s="68">
        <f t="shared" si="34"/>
        <v>0.2032178114007943</v>
      </c>
      <c r="AL73" s="68">
        <f t="shared" si="35"/>
        <v>1.1345894654976</v>
      </c>
      <c r="AM73" s="107">
        <f t="shared" si="36"/>
        <v>0.7336517079900613</v>
      </c>
    </row>
    <row r="74" spans="1:39" ht="13.5">
      <c r="A74" s="53" t="s">
        <v>26</v>
      </c>
      <c r="B74" s="54" t="s">
        <v>59</v>
      </c>
      <c r="C74" s="22">
        <v>7813947.530958248</v>
      </c>
      <c r="D74" s="34">
        <v>616046.0189891249</v>
      </c>
      <c r="E74" s="29">
        <f t="shared" si="24"/>
        <v>8429993.549947374</v>
      </c>
      <c r="F74" s="97">
        <v>3365504.66</v>
      </c>
      <c r="G74" s="60">
        <v>2117059.54</v>
      </c>
      <c r="H74" s="61">
        <v>683970.6100000001</v>
      </c>
      <c r="I74" s="61">
        <v>477642.4100000001</v>
      </c>
      <c r="J74" s="62">
        <f t="shared" si="25"/>
        <v>3278672.5600000005</v>
      </c>
      <c r="K74" s="98">
        <v>1864682.42</v>
      </c>
      <c r="L74" s="63">
        <v>789621.81</v>
      </c>
      <c r="M74" s="121">
        <v>-2825199.56</v>
      </c>
      <c r="O74" s="53" t="s">
        <v>26</v>
      </c>
      <c r="P74" s="54" t="s">
        <v>59</v>
      </c>
      <c r="Q74" s="22">
        <v>5718353.867875453</v>
      </c>
      <c r="R74" s="34">
        <v>500171.6488086741</v>
      </c>
      <c r="S74" s="29">
        <f t="shared" si="26"/>
        <v>6218525.516684127</v>
      </c>
      <c r="T74" s="97">
        <v>2566428.18</v>
      </c>
      <c r="U74" s="60">
        <v>1683374.6099999999</v>
      </c>
      <c r="V74" s="61">
        <v>497159.30000000005</v>
      </c>
      <c r="W74" s="61">
        <v>569783.37</v>
      </c>
      <c r="X74" s="62">
        <f t="shared" si="37"/>
        <v>2750317.2800000003</v>
      </c>
      <c r="Y74" s="97">
        <v>1212889.9</v>
      </c>
      <c r="Z74" s="63">
        <v>436274.98999999993</v>
      </c>
      <c r="AB74" s="53" t="s">
        <v>26</v>
      </c>
      <c r="AC74" s="54" t="s">
        <v>59</v>
      </c>
      <c r="AD74" s="111">
        <f t="shared" si="27"/>
        <v>0.3664679926255374</v>
      </c>
      <c r="AE74" s="67">
        <f t="shared" si="28"/>
        <v>0.2316692088734824</v>
      </c>
      <c r="AF74" s="65">
        <f t="shared" si="29"/>
        <v>0.35562578738801354</v>
      </c>
      <c r="AG74" s="65">
        <f t="shared" si="30"/>
        <v>0.31135742906314245</v>
      </c>
      <c r="AH74" s="64">
        <f t="shared" si="31"/>
        <v>0.25762829463134196</v>
      </c>
      <c r="AI74" s="66">
        <f t="shared" si="32"/>
        <v>0.3757574483671533</v>
      </c>
      <c r="AJ74" s="67">
        <f t="shared" si="33"/>
        <v>-0.16171226618986778</v>
      </c>
      <c r="AK74" s="68">
        <f t="shared" si="34"/>
        <v>0.192107028466185</v>
      </c>
      <c r="AL74" s="68">
        <f t="shared" si="35"/>
        <v>0.5373880349733311</v>
      </c>
      <c r="AM74" s="107">
        <f t="shared" si="36"/>
        <v>0.8099176622524251</v>
      </c>
    </row>
    <row r="75" spans="1:39" ht="13.5">
      <c r="A75" s="53" t="s">
        <v>27</v>
      </c>
      <c r="B75" s="54" t="s">
        <v>62</v>
      </c>
      <c r="C75" s="22">
        <v>2026484.4149472036</v>
      </c>
      <c r="D75" s="34">
        <v>159766.57783094113</v>
      </c>
      <c r="E75" s="29">
        <f t="shared" si="24"/>
        <v>2186250.992778145</v>
      </c>
      <c r="F75" s="97">
        <v>872816.55</v>
      </c>
      <c r="G75" s="60">
        <v>159618.65</v>
      </c>
      <c r="H75" s="61">
        <v>30770.42</v>
      </c>
      <c r="I75" s="61">
        <v>14211.160000000002</v>
      </c>
      <c r="J75" s="62">
        <f t="shared" si="25"/>
        <v>204600.23</v>
      </c>
      <c r="K75" s="98">
        <v>118816.87</v>
      </c>
      <c r="L75" s="63">
        <v>204782.05999999997</v>
      </c>
      <c r="M75" s="121">
        <v>46942.05</v>
      </c>
      <c r="O75" s="53" t="s">
        <v>27</v>
      </c>
      <c r="P75" s="54" t="s">
        <v>62</v>
      </c>
      <c r="Q75" s="22">
        <v>1494382.4056460946</v>
      </c>
      <c r="R75" s="34">
        <v>130710.29339084608</v>
      </c>
      <c r="S75" s="29">
        <f t="shared" si="26"/>
        <v>1625092.6990369407</v>
      </c>
      <c r="T75" s="97">
        <v>670686.92</v>
      </c>
      <c r="U75" s="60">
        <v>119761.35999999996</v>
      </c>
      <c r="V75" s="61">
        <v>23912.530000000002</v>
      </c>
      <c r="W75" s="61">
        <v>29093.36</v>
      </c>
      <c r="X75" s="62">
        <f t="shared" si="37"/>
        <v>172767.24999999994</v>
      </c>
      <c r="Y75" s="97">
        <v>63176.5</v>
      </c>
      <c r="Z75" s="63">
        <v>114012.12000000002</v>
      </c>
      <c r="AB75" s="53" t="s">
        <v>27</v>
      </c>
      <c r="AC75" s="54" t="s">
        <v>62</v>
      </c>
      <c r="AD75" s="111">
        <f t="shared" si="27"/>
        <v>0.35606817056378226</v>
      </c>
      <c r="AE75" s="67">
        <f t="shared" si="28"/>
        <v>0.2222953042666027</v>
      </c>
      <c r="AF75" s="65">
        <f t="shared" si="29"/>
        <v>0.34530848244765155</v>
      </c>
      <c r="AG75" s="65">
        <f t="shared" si="30"/>
        <v>0.30137702700389624</v>
      </c>
      <c r="AH75" s="64">
        <f t="shared" si="31"/>
        <v>0.3328059233796281</v>
      </c>
      <c r="AI75" s="66">
        <f t="shared" si="32"/>
        <v>0.2867906490864829</v>
      </c>
      <c r="AJ75" s="67">
        <f t="shared" si="33"/>
        <v>-0.5115325283844836</v>
      </c>
      <c r="AK75" s="68">
        <f t="shared" si="34"/>
        <v>0.18425355499957363</v>
      </c>
      <c r="AL75" s="68">
        <f t="shared" si="35"/>
        <v>0.8807130816047106</v>
      </c>
      <c r="AM75" s="107">
        <f t="shared" si="36"/>
        <v>0.796142901298563</v>
      </c>
    </row>
    <row r="76" spans="1:39" ht="13.5">
      <c r="A76" s="53" t="s">
        <v>32</v>
      </c>
      <c r="B76" s="54" t="s">
        <v>59</v>
      </c>
      <c r="C76" s="22">
        <v>2206333.160421323</v>
      </c>
      <c r="D76" s="34">
        <v>173945.72393226292</v>
      </c>
      <c r="E76" s="29">
        <f t="shared" si="24"/>
        <v>2380278.884353586</v>
      </c>
      <c r="F76" s="97">
        <v>950278.27</v>
      </c>
      <c r="G76" s="60">
        <v>259480.28999999998</v>
      </c>
      <c r="H76" s="61">
        <v>64784.32</v>
      </c>
      <c r="I76" s="61">
        <v>94522.22</v>
      </c>
      <c r="J76" s="62">
        <f t="shared" si="25"/>
        <v>418786.82999999996</v>
      </c>
      <c r="K76" s="98">
        <v>190369.93</v>
      </c>
      <c r="L76" s="63">
        <v>222956.29000000004</v>
      </c>
      <c r="M76" s="121">
        <v>-24956.56</v>
      </c>
      <c r="O76" s="53" t="s">
        <v>32</v>
      </c>
      <c r="P76" s="54" t="s">
        <v>59</v>
      </c>
      <c r="Q76" s="22">
        <v>1628502.3870405233</v>
      </c>
      <c r="R76" s="34">
        <v>142441.4687924068</v>
      </c>
      <c r="S76" s="29">
        <f t="shared" si="26"/>
        <v>1770943.8558329302</v>
      </c>
      <c r="T76" s="97">
        <v>730880.69</v>
      </c>
      <c r="U76" s="60">
        <v>199196.1</v>
      </c>
      <c r="V76" s="61">
        <v>49906.58000000001</v>
      </c>
      <c r="W76" s="61">
        <v>109286.83</v>
      </c>
      <c r="X76" s="62">
        <f t="shared" si="37"/>
        <v>358389.51</v>
      </c>
      <c r="Y76" s="97">
        <v>107448.81</v>
      </c>
      <c r="Z76" s="63">
        <v>124244.63999999998</v>
      </c>
      <c r="AB76" s="53" t="s">
        <v>32</v>
      </c>
      <c r="AC76" s="54" t="s">
        <v>59</v>
      </c>
      <c r="AD76" s="111">
        <f t="shared" si="27"/>
        <v>0.35482341197601275</v>
      </c>
      <c r="AE76" s="67">
        <f t="shared" si="28"/>
        <v>0.22117333812227247</v>
      </c>
      <c r="AF76" s="65">
        <f t="shared" si="29"/>
        <v>0.3440736003649685</v>
      </c>
      <c r="AG76" s="65">
        <f t="shared" si="30"/>
        <v>0.3001824825882322</v>
      </c>
      <c r="AH76" s="64">
        <f t="shared" si="31"/>
        <v>0.3026374010334538</v>
      </c>
      <c r="AI76" s="66">
        <f t="shared" si="32"/>
        <v>0.29811179207230776</v>
      </c>
      <c r="AJ76" s="67">
        <f t="shared" si="33"/>
        <v>-0.13509962728354363</v>
      </c>
      <c r="AK76" s="68">
        <f t="shared" si="34"/>
        <v>0.16852424056719717</v>
      </c>
      <c r="AL76" s="68">
        <f t="shared" si="35"/>
        <v>0.7717267413198898</v>
      </c>
      <c r="AM76" s="107">
        <f t="shared" si="36"/>
        <v>0.7944942333126006</v>
      </c>
    </row>
    <row r="77" spans="1:39" ht="13.5">
      <c r="A77" s="53" t="s">
        <v>29</v>
      </c>
      <c r="B77" s="54" t="s">
        <v>88</v>
      </c>
      <c r="C77" s="22">
        <v>1841285.8678362072</v>
      </c>
      <c r="D77" s="34">
        <v>145165.6572055747</v>
      </c>
      <c r="E77" s="29">
        <f t="shared" si="24"/>
        <v>1986451.5250417818</v>
      </c>
      <c r="F77" s="97">
        <v>793050.65</v>
      </c>
      <c r="G77" s="60">
        <v>94960.59999999999</v>
      </c>
      <c r="H77" s="61">
        <v>21767.209999999995</v>
      </c>
      <c r="I77" s="61">
        <v>10666.869999999999</v>
      </c>
      <c r="J77" s="62">
        <f t="shared" si="25"/>
        <v>127394.67999999998</v>
      </c>
      <c r="K77" s="98">
        <v>61294.21</v>
      </c>
      <c r="L77" s="63">
        <v>186067.22</v>
      </c>
      <c r="M77" s="121">
        <v>-9804.37</v>
      </c>
      <c r="O77" s="53" t="s">
        <v>29</v>
      </c>
      <c r="P77" s="54" t="s">
        <v>88</v>
      </c>
      <c r="Q77" s="22">
        <v>1365286.873855862</v>
      </c>
      <c r="R77" s="34">
        <v>119418.59538102304</v>
      </c>
      <c r="S77" s="29">
        <f t="shared" si="26"/>
        <v>1484705.4692368852</v>
      </c>
      <c r="T77" s="97">
        <v>612748.14</v>
      </c>
      <c r="U77" s="60">
        <v>73688.9</v>
      </c>
      <c r="V77" s="61">
        <v>20218.47</v>
      </c>
      <c r="W77" s="61">
        <v>20492.13</v>
      </c>
      <c r="X77" s="62">
        <f t="shared" si="37"/>
        <v>114399.5</v>
      </c>
      <c r="Y77" s="97">
        <v>34705.7</v>
      </c>
      <c r="Z77" s="63">
        <v>104162.93999999999</v>
      </c>
      <c r="AB77" s="53" t="s">
        <v>29</v>
      </c>
      <c r="AC77" s="54" t="s">
        <v>88</v>
      </c>
      <c r="AD77" s="111">
        <f t="shared" si="27"/>
        <v>0.34864393930340976</v>
      </c>
      <c r="AE77" s="67">
        <f t="shared" si="28"/>
        <v>0.2156034555791062</v>
      </c>
      <c r="AF77" s="65">
        <f t="shared" si="29"/>
        <v>0.3379431585597823</v>
      </c>
      <c r="AG77" s="65">
        <f t="shared" si="30"/>
        <v>0.2942522355106618</v>
      </c>
      <c r="AH77" s="64">
        <f t="shared" si="31"/>
        <v>0.2886689854238562</v>
      </c>
      <c r="AI77" s="66">
        <f t="shared" si="32"/>
        <v>0.07660025709165907</v>
      </c>
      <c r="AJ77" s="67">
        <f t="shared" si="33"/>
        <v>-0.4794650434093479</v>
      </c>
      <c r="AK77" s="68">
        <f t="shared" si="34"/>
        <v>0.11359472724968178</v>
      </c>
      <c r="AL77" s="68">
        <f t="shared" si="35"/>
        <v>0.7661136355123224</v>
      </c>
      <c r="AM77" s="107">
        <f t="shared" si="36"/>
        <v>0.7863092189986192</v>
      </c>
    </row>
    <row r="78" spans="1:39" ht="13.5">
      <c r="A78" s="53" t="s">
        <v>28</v>
      </c>
      <c r="B78" s="54" t="s">
        <v>59</v>
      </c>
      <c r="C78" s="22">
        <v>4075424.366701426</v>
      </c>
      <c r="D78" s="34">
        <v>321303.53407809505</v>
      </c>
      <c r="E78" s="29">
        <f t="shared" si="24"/>
        <v>4396727.900779521</v>
      </c>
      <c r="F78" s="97">
        <v>1755304.81</v>
      </c>
      <c r="G78" s="60">
        <v>702147.4100000003</v>
      </c>
      <c r="H78" s="61">
        <v>366952.7400000001</v>
      </c>
      <c r="I78" s="61">
        <v>233159.94999999995</v>
      </c>
      <c r="J78" s="62">
        <f>+G78+H78+I78</f>
        <v>1302260.1000000003</v>
      </c>
      <c r="K78" s="98">
        <v>802853.8</v>
      </c>
      <c r="L78" s="63">
        <v>411833.27999999997</v>
      </c>
      <c r="M78" s="121">
        <v>24243.48</v>
      </c>
      <c r="O78" s="53" t="s">
        <v>28</v>
      </c>
      <c r="P78" s="54" t="s">
        <v>59</v>
      </c>
      <c r="Q78" s="22">
        <v>3051810.2920041406</v>
      </c>
      <c r="R78" s="34">
        <v>266935.0342549032</v>
      </c>
      <c r="S78" s="29">
        <f t="shared" si="26"/>
        <v>3318745.326259044</v>
      </c>
      <c r="T78" s="97">
        <v>1369668.98</v>
      </c>
      <c r="U78" s="60">
        <v>491383.97</v>
      </c>
      <c r="V78" s="61">
        <v>257543.05999999997</v>
      </c>
      <c r="W78" s="61">
        <v>207501.84999999998</v>
      </c>
      <c r="X78" s="62">
        <f t="shared" si="37"/>
        <v>956428.8799999999</v>
      </c>
      <c r="Y78" s="97">
        <v>445098.13</v>
      </c>
      <c r="Z78" s="63">
        <v>232834.21</v>
      </c>
      <c r="AB78" s="53" t="s">
        <v>28</v>
      </c>
      <c r="AC78" s="54" t="s">
        <v>59</v>
      </c>
      <c r="AD78" s="111">
        <f t="shared" si="27"/>
        <v>0.33541209208815936</v>
      </c>
      <c r="AE78" s="67">
        <f t="shared" si="28"/>
        <v>0.2036768982945638</v>
      </c>
      <c r="AF78" s="65">
        <f t="shared" si="29"/>
        <v>0.32481629909686394</v>
      </c>
      <c r="AG78" s="65">
        <f t="shared" si="30"/>
        <v>0.2815540365088798</v>
      </c>
      <c r="AH78" s="64">
        <f t="shared" si="31"/>
        <v>0.42891802107423316</v>
      </c>
      <c r="AI78" s="66">
        <f t="shared" si="32"/>
        <v>0.4248209212082832</v>
      </c>
      <c r="AJ78" s="67">
        <f t="shared" si="33"/>
        <v>0.12365239153289465</v>
      </c>
      <c r="AK78" s="68">
        <f t="shared" si="34"/>
        <v>0.3615859236705614</v>
      </c>
      <c r="AL78" s="68">
        <f t="shared" si="35"/>
        <v>0.8037680814340875</v>
      </c>
      <c r="AM78" s="107">
        <f t="shared" si="36"/>
        <v>0.7687833759480618</v>
      </c>
    </row>
    <row r="79" spans="1:39" ht="13.5">
      <c r="A79" s="53" t="s">
        <v>90</v>
      </c>
      <c r="B79" s="54" t="s">
        <v>59</v>
      </c>
      <c r="C79" s="22">
        <v>2462646.586616155</v>
      </c>
      <c r="D79" s="34">
        <v>194153.29061929256</v>
      </c>
      <c r="E79" s="29">
        <f t="shared" si="24"/>
        <v>2656799.877235448</v>
      </c>
      <c r="F79" s="97">
        <v>1060673.69</v>
      </c>
      <c r="G79" s="60">
        <v>318163.3899999999</v>
      </c>
      <c r="H79" s="61">
        <v>86398.40000000001</v>
      </c>
      <c r="I79" s="61">
        <v>101267.74999999999</v>
      </c>
      <c r="J79" s="62">
        <f t="shared" si="25"/>
        <v>505829.5399999999</v>
      </c>
      <c r="K79" s="98">
        <v>257314.81</v>
      </c>
      <c r="L79" s="63">
        <v>248857.51</v>
      </c>
      <c r="M79" s="121">
        <v>26560.89</v>
      </c>
      <c r="O79" s="53" t="s">
        <v>90</v>
      </c>
      <c r="P79" s="54" t="s">
        <v>59</v>
      </c>
      <c r="Q79" s="22">
        <v>2008088.1928168489</v>
      </c>
      <c r="R79" s="34">
        <v>175642.99194509204</v>
      </c>
      <c r="S79" s="29">
        <f t="shared" si="26"/>
        <v>2183731.184761941</v>
      </c>
      <c r="T79" s="97">
        <v>901240.85</v>
      </c>
      <c r="U79" s="60">
        <v>238291.98999999993</v>
      </c>
      <c r="V79" s="61">
        <v>54272.37999999999</v>
      </c>
      <c r="W79" s="61">
        <v>82297.25</v>
      </c>
      <c r="X79" s="62">
        <f t="shared" si="37"/>
        <v>374861.61999999994</v>
      </c>
      <c r="Y79" s="97">
        <v>141485.97</v>
      </c>
      <c r="Z79" s="63">
        <v>153204.68000000002</v>
      </c>
      <c r="AB79" s="53" t="s">
        <v>90</v>
      </c>
      <c r="AC79" s="71" t="s">
        <v>59</v>
      </c>
      <c r="AD79" s="111">
        <f t="shared" si="27"/>
        <v>0.22636376003071557</v>
      </c>
      <c r="AE79" s="67">
        <f t="shared" si="28"/>
        <v>0.10538592214363462</v>
      </c>
      <c r="AF79" s="65">
        <f t="shared" si="29"/>
        <v>0.21663320823303556</v>
      </c>
      <c r="AG79" s="65">
        <f t="shared" si="30"/>
        <v>0.1769036989390793</v>
      </c>
      <c r="AH79" s="64">
        <f t="shared" si="31"/>
        <v>0.33518289893000586</v>
      </c>
      <c r="AI79" s="66">
        <f t="shared" si="32"/>
        <v>0.5919405045439323</v>
      </c>
      <c r="AJ79" s="67">
        <f t="shared" si="33"/>
        <v>0.23051195513823353</v>
      </c>
      <c r="AK79" s="68">
        <f t="shared" si="34"/>
        <v>0.34937671133150405</v>
      </c>
      <c r="AL79" s="68">
        <f t="shared" si="35"/>
        <v>0.8186595462433484</v>
      </c>
      <c r="AM79" s="107">
        <f t="shared" si="36"/>
        <v>0.6243466583396797</v>
      </c>
    </row>
    <row r="80" spans="1:39" ht="13.5">
      <c r="A80" s="53" t="s">
        <v>30</v>
      </c>
      <c r="B80" s="54" t="s">
        <v>62</v>
      </c>
      <c r="C80" s="22">
        <v>1791604.270469541</v>
      </c>
      <c r="D80" s="34">
        <v>141248.79570202657</v>
      </c>
      <c r="E80" s="29">
        <f t="shared" si="24"/>
        <v>1932853.0661715674</v>
      </c>
      <c r="F80" s="97">
        <v>771652.55</v>
      </c>
      <c r="G80" s="60">
        <v>69081.81000000001</v>
      </c>
      <c r="H80" s="61">
        <v>43574.509999999995</v>
      </c>
      <c r="I80" s="61">
        <v>8932.029999999999</v>
      </c>
      <c r="J80" s="62">
        <f t="shared" si="25"/>
        <v>121588.35</v>
      </c>
      <c r="K80" s="98">
        <v>50643.58</v>
      </c>
      <c r="L80" s="63">
        <v>181046.74</v>
      </c>
      <c r="M80" s="121">
        <v>-17291.32</v>
      </c>
      <c r="O80" s="53" t="s">
        <v>30</v>
      </c>
      <c r="P80" s="54" t="s">
        <v>62</v>
      </c>
      <c r="Q80" s="22">
        <v>1324586.3072128242</v>
      </c>
      <c r="R80" s="34">
        <v>115858.60766503736</v>
      </c>
      <c r="S80" s="29">
        <f t="shared" si="26"/>
        <v>1440444.9148778615</v>
      </c>
      <c r="T80" s="97">
        <v>594481.51</v>
      </c>
      <c r="U80" s="60">
        <v>53467.59999999999</v>
      </c>
      <c r="V80" s="61">
        <v>32978.99</v>
      </c>
      <c r="W80" s="61">
        <v>7612.179999999999</v>
      </c>
      <c r="X80" s="62">
        <f t="shared" si="37"/>
        <v>94058.76999999999</v>
      </c>
      <c r="Y80" s="97">
        <v>29246.46</v>
      </c>
      <c r="Z80" s="63">
        <v>101057.73000000001</v>
      </c>
      <c r="AB80" s="53" t="s">
        <v>30</v>
      </c>
      <c r="AC80" s="54" t="s">
        <v>62</v>
      </c>
      <c r="AD80" s="111">
        <f t="shared" si="27"/>
        <v>0.3525764691312636</v>
      </c>
      <c r="AE80" s="67">
        <f t="shared" si="28"/>
        <v>0.21914805078959376</v>
      </c>
      <c r="AF80" s="65">
        <f t="shared" si="29"/>
        <v>0.3418444858305867</v>
      </c>
      <c r="AG80" s="65">
        <f t="shared" si="30"/>
        <v>0.29802615728115756</v>
      </c>
      <c r="AH80" s="64">
        <f t="shared" si="31"/>
        <v>0.2920312488310681</v>
      </c>
      <c r="AI80" s="66">
        <f t="shared" si="32"/>
        <v>0.3212809124839784</v>
      </c>
      <c r="AJ80" s="67">
        <f t="shared" si="33"/>
        <v>0.1733865988455343</v>
      </c>
      <c r="AK80" s="68">
        <f t="shared" si="34"/>
        <v>0.2926848820157868</v>
      </c>
      <c r="AL80" s="68">
        <f t="shared" si="35"/>
        <v>0.731614014140515</v>
      </c>
      <c r="AM80" s="107">
        <f t="shared" si="36"/>
        <v>0.7915179769029046</v>
      </c>
    </row>
    <row r="81" spans="1:39" ht="13.5">
      <c r="A81" s="53" t="s">
        <v>31</v>
      </c>
      <c r="B81" s="54" t="s">
        <v>62</v>
      </c>
      <c r="C81" s="22">
        <v>2378208.316194619</v>
      </c>
      <c r="D81" s="34">
        <v>187496.2379404226</v>
      </c>
      <c r="E81" s="29">
        <f t="shared" si="24"/>
        <v>2565704.554135042</v>
      </c>
      <c r="F81" s="97">
        <v>1024305.72</v>
      </c>
      <c r="G81" s="60">
        <v>450769.36999999994</v>
      </c>
      <c r="H81" s="61">
        <v>52191.899999999994</v>
      </c>
      <c r="I81" s="61">
        <v>192248.00999999998</v>
      </c>
      <c r="J81" s="62">
        <f t="shared" si="25"/>
        <v>695209.2799999999</v>
      </c>
      <c r="K81" s="98">
        <v>298609.21</v>
      </c>
      <c r="L81" s="63">
        <v>240324.76</v>
      </c>
      <c r="M81" s="121">
        <v>-41416.02</v>
      </c>
      <c r="O81" s="53" t="s">
        <v>31</v>
      </c>
      <c r="P81" s="54" t="s">
        <v>62</v>
      </c>
      <c r="Q81" s="22">
        <v>1752169.493378986</v>
      </c>
      <c r="R81" s="34">
        <v>153258.3545448248</v>
      </c>
      <c r="S81" s="29">
        <f t="shared" si="26"/>
        <v>1905427.8479238106</v>
      </c>
      <c r="T81" s="97">
        <v>786383.16</v>
      </c>
      <c r="U81" s="60">
        <v>349524.5500000001</v>
      </c>
      <c r="V81" s="61">
        <v>31094.899999999998</v>
      </c>
      <c r="W81" s="61">
        <v>72877.34</v>
      </c>
      <c r="X81" s="62">
        <f t="shared" si="37"/>
        <v>453496.79000000015</v>
      </c>
      <c r="Y81" s="97">
        <v>168682.45</v>
      </c>
      <c r="Z81" s="63">
        <v>133679.66999999998</v>
      </c>
      <c r="AB81" s="53" t="s">
        <v>31</v>
      </c>
      <c r="AC81" s="54" t="s">
        <v>62</v>
      </c>
      <c r="AD81" s="111">
        <f t="shared" si="27"/>
        <v>0.3572935296392721</v>
      </c>
      <c r="AE81" s="67">
        <f t="shared" si="28"/>
        <v>0.22339978461392107</v>
      </c>
      <c r="AF81" s="65">
        <f t="shared" si="29"/>
        <v>0.3465241189429875</v>
      </c>
      <c r="AG81" s="65">
        <f t="shared" si="30"/>
        <v>0.3025529692166855</v>
      </c>
      <c r="AH81" s="64">
        <f t="shared" si="31"/>
        <v>0.2896644026864488</v>
      </c>
      <c r="AI81" s="66">
        <f t="shared" si="32"/>
        <v>0.6784713891988718</v>
      </c>
      <c r="AJ81" s="67">
        <f t="shared" si="33"/>
        <v>1.637966890668622</v>
      </c>
      <c r="AK81" s="68">
        <f t="shared" si="34"/>
        <v>0.5329971354372756</v>
      </c>
      <c r="AL81" s="68">
        <f t="shared" si="35"/>
        <v>0.7702446816488615</v>
      </c>
      <c r="AM81" s="107">
        <f t="shared" si="36"/>
        <v>0.7977659579799983</v>
      </c>
    </row>
    <row r="82" spans="1:39" ht="13.5">
      <c r="A82" s="53" t="s">
        <v>44</v>
      </c>
      <c r="B82" s="54" t="s">
        <v>62</v>
      </c>
      <c r="C82" s="22">
        <v>1860879.090391649</v>
      </c>
      <c r="D82" s="34">
        <v>146710.37281911392</v>
      </c>
      <c r="E82" s="29">
        <f t="shared" si="24"/>
        <v>2007589.463210763</v>
      </c>
      <c r="F82" s="97">
        <v>801489.54</v>
      </c>
      <c r="G82" s="60">
        <v>80008.48</v>
      </c>
      <c r="H82" s="61">
        <v>126763.64</v>
      </c>
      <c r="I82" s="61">
        <v>25123.38</v>
      </c>
      <c r="J82" s="62">
        <f>+G82+H82+I82</f>
        <v>231895.5</v>
      </c>
      <c r="K82" s="98">
        <v>55178.73</v>
      </c>
      <c r="L82" s="63">
        <v>188047.16000000003</v>
      </c>
      <c r="M82" s="121">
        <v>-4515.95</v>
      </c>
      <c r="O82" s="53" t="s">
        <v>44</v>
      </c>
      <c r="P82" s="54" t="s">
        <v>62</v>
      </c>
      <c r="Q82" s="22">
        <v>1372911.9179788136</v>
      </c>
      <c r="R82" s="34">
        <v>120085.5409704943</v>
      </c>
      <c r="S82" s="29">
        <f t="shared" si="26"/>
        <v>1492997.458949308</v>
      </c>
      <c r="T82" s="97">
        <v>616170.3</v>
      </c>
      <c r="U82" s="60">
        <v>61829.7</v>
      </c>
      <c r="V82" s="61">
        <v>89881.04999999999</v>
      </c>
      <c r="W82" s="61">
        <v>14549.330000000002</v>
      </c>
      <c r="X82" s="62">
        <f t="shared" si="37"/>
        <v>166260.08000000002</v>
      </c>
      <c r="Y82" s="97">
        <v>30975.11</v>
      </c>
      <c r="Z82" s="63">
        <v>104744.67000000001</v>
      </c>
      <c r="AB82" s="53" t="s">
        <v>44</v>
      </c>
      <c r="AC82" s="54" t="s">
        <v>62</v>
      </c>
      <c r="AD82" s="111">
        <f t="shared" si="27"/>
        <v>0.3554249664692366</v>
      </c>
      <c r="AE82" s="67">
        <f t="shared" si="28"/>
        <v>0.22171555071031812</v>
      </c>
      <c r="AF82" s="65">
        <f t="shared" si="29"/>
        <v>0.34467038183949583</v>
      </c>
      <c r="AG82" s="65">
        <f t="shared" si="30"/>
        <v>0.30075977371840223</v>
      </c>
      <c r="AH82" s="64">
        <f t="shared" si="31"/>
        <v>0.29401371832630585</v>
      </c>
      <c r="AI82" s="66">
        <f t="shared" si="32"/>
        <v>0.4103489000184135</v>
      </c>
      <c r="AJ82" s="67">
        <f t="shared" si="33"/>
        <v>0.7267722981058233</v>
      </c>
      <c r="AK82" s="68">
        <f t="shared" si="34"/>
        <v>0.3947755829300694</v>
      </c>
      <c r="AL82" s="68">
        <f t="shared" si="35"/>
        <v>0.7813893154858853</v>
      </c>
      <c r="AM82" s="107">
        <f t="shared" si="36"/>
        <v>0.7952909680272993</v>
      </c>
    </row>
    <row r="83" spans="1:39" ht="14.25" thickBot="1">
      <c r="A83" s="72" t="s">
        <v>33</v>
      </c>
      <c r="B83" s="73" t="s">
        <v>88</v>
      </c>
      <c r="C83" s="24">
        <v>7345209.497092774</v>
      </c>
      <c r="D83" s="36">
        <v>579091.0485893938</v>
      </c>
      <c r="E83" s="31">
        <f t="shared" si="24"/>
        <v>7924300.545682168</v>
      </c>
      <c r="F83" s="101">
        <v>3163616.94</v>
      </c>
      <c r="G83" s="74">
        <v>1918064.5200000003</v>
      </c>
      <c r="H83" s="75">
        <v>472611.10000000003</v>
      </c>
      <c r="I83" s="75">
        <v>479219.01999999996</v>
      </c>
      <c r="J83" s="76">
        <f>+G83+H83+I83</f>
        <v>2869894.64</v>
      </c>
      <c r="K83" s="102">
        <v>1554532.82</v>
      </c>
      <c r="L83" s="77">
        <v>742254.47</v>
      </c>
      <c r="M83" s="122">
        <v>-2376.79</v>
      </c>
      <c r="O83" s="72" t="s">
        <v>33</v>
      </c>
      <c r="P83" s="73" t="s">
        <v>88</v>
      </c>
      <c r="Q83" s="24">
        <v>5319781.197263169</v>
      </c>
      <c r="R83" s="36">
        <v>465309.3869696234</v>
      </c>
      <c r="S83" s="31">
        <f t="shared" si="26"/>
        <v>5785090.584232792</v>
      </c>
      <c r="T83" s="101">
        <v>2387546.61</v>
      </c>
      <c r="U83" s="74">
        <v>1442605.7800000003</v>
      </c>
      <c r="V83" s="75">
        <v>350666.79000000004</v>
      </c>
      <c r="W83" s="75">
        <v>403727.44999999995</v>
      </c>
      <c r="X83" s="76">
        <f t="shared" si="37"/>
        <v>2197000.0200000005</v>
      </c>
      <c r="Y83" s="101">
        <v>864890.93</v>
      </c>
      <c r="Z83" s="77">
        <v>405866.35</v>
      </c>
      <c r="AB83" s="69" t="s">
        <v>33</v>
      </c>
      <c r="AC83" s="70" t="s">
        <v>88</v>
      </c>
      <c r="AD83" s="112">
        <f t="shared" si="27"/>
        <v>0.38073526423823845</v>
      </c>
      <c r="AE83" s="81">
        <f t="shared" si="28"/>
        <v>0.2445290484268663</v>
      </c>
      <c r="AF83" s="79">
        <f t="shared" si="29"/>
        <v>0.36977985570005956</v>
      </c>
      <c r="AG83" s="79">
        <f t="shared" si="30"/>
        <v>0.32504928982307923</v>
      </c>
      <c r="AH83" s="78">
        <f t="shared" si="31"/>
        <v>0.32958327672858756</v>
      </c>
      <c r="AI83" s="80">
        <f t="shared" si="32"/>
        <v>0.3477498111526329</v>
      </c>
      <c r="AJ83" s="81">
        <f t="shared" si="33"/>
        <v>0.1869864682225595</v>
      </c>
      <c r="AK83" s="82">
        <f t="shared" si="34"/>
        <v>0.30627884108986003</v>
      </c>
      <c r="AL83" s="82">
        <f t="shared" si="35"/>
        <v>0.7973744041922142</v>
      </c>
      <c r="AM83" s="108">
        <f t="shared" si="36"/>
        <v>0.8288150027712324</v>
      </c>
    </row>
    <row r="84" spans="1:39" ht="14.25" thickBot="1">
      <c r="A84" s="2"/>
      <c r="B84" s="2"/>
      <c r="C84" s="25">
        <f aca="true" t="shared" si="38" ref="C84:M84">+SUM(C6:C83)</f>
        <v>340751696.6163681</v>
      </c>
      <c r="D84" s="37">
        <f t="shared" si="38"/>
        <v>26864619.365899514</v>
      </c>
      <c r="E84" s="32">
        <f t="shared" si="38"/>
        <v>367616315.9822676</v>
      </c>
      <c r="F84" s="103">
        <f t="shared" si="38"/>
        <v>146763389.16000003</v>
      </c>
      <c r="G84" s="25">
        <f t="shared" si="38"/>
        <v>73567836.11000003</v>
      </c>
      <c r="H84" s="25">
        <f t="shared" si="38"/>
        <v>30283194.370000005</v>
      </c>
      <c r="I84" s="25">
        <f t="shared" si="38"/>
        <v>20395319.77</v>
      </c>
      <c r="J84" s="32">
        <f t="shared" si="38"/>
        <v>124246350.25000001</v>
      </c>
      <c r="K84" s="104">
        <f t="shared" si="38"/>
        <v>66400393.87999998</v>
      </c>
      <c r="L84" s="83">
        <f t="shared" si="38"/>
        <v>34433935.76999999</v>
      </c>
      <c r="M84" s="123">
        <f t="shared" si="38"/>
        <v>-1.546140993013978E-10</v>
      </c>
      <c r="O84" s="2" t="s">
        <v>49</v>
      </c>
      <c r="P84" s="2"/>
      <c r="Q84" s="25">
        <f aca="true" t="shared" si="39" ref="Q84:Z84">+SUM(Q6:Q83)</f>
        <v>252484904.73348787</v>
      </c>
      <c r="R84" s="37">
        <f t="shared" si="39"/>
        <v>22084291.04209472</v>
      </c>
      <c r="S84" s="32">
        <f t="shared" si="39"/>
        <v>274569195.7755826</v>
      </c>
      <c r="T84" s="103">
        <f t="shared" si="39"/>
        <v>113316592.43000002</v>
      </c>
      <c r="U84" s="25">
        <f t="shared" si="39"/>
        <v>54284814.410000026</v>
      </c>
      <c r="V84" s="25">
        <f t="shared" si="39"/>
        <v>22169796.58</v>
      </c>
      <c r="W84" s="25">
        <f t="shared" si="39"/>
        <v>17451961.700000003</v>
      </c>
      <c r="X84" s="32">
        <f t="shared" si="39"/>
        <v>93906572.69000004</v>
      </c>
      <c r="Y84" s="104">
        <f t="shared" si="39"/>
        <v>36936684.27</v>
      </c>
      <c r="Z84" s="83">
        <f t="shared" si="39"/>
        <v>19263034.450000003</v>
      </c>
      <c r="AB84" s="2" t="s">
        <v>49</v>
      </c>
      <c r="AC84" s="2"/>
      <c r="AD84" s="113">
        <f t="shared" si="27"/>
        <v>0.34959235276283485</v>
      </c>
      <c r="AE84" s="87">
        <f t="shared" si="28"/>
        <v>0.21645831032986496</v>
      </c>
      <c r="AF84" s="85">
        <f t="shared" si="29"/>
        <v>0.3388840468569405</v>
      </c>
      <c r="AG84" s="85">
        <f t="shared" si="30"/>
        <v>0.2951623942509687</v>
      </c>
      <c r="AH84" s="84">
        <f t="shared" si="31"/>
        <v>0.3552194459828124</v>
      </c>
      <c r="AI84" s="86">
        <f t="shared" si="32"/>
        <v>0.36596627130622084</v>
      </c>
      <c r="AJ84" s="87">
        <f t="shared" si="33"/>
        <v>0.16865485500119992</v>
      </c>
      <c r="AK84" s="88">
        <f t="shared" si="34"/>
        <v>0.32308470739482975</v>
      </c>
      <c r="AL84" s="88">
        <f t="shared" si="35"/>
        <v>0.7976814971973654</v>
      </c>
      <c r="AM84" s="109">
        <f t="shared" si="36"/>
        <v>0.7875654980204836</v>
      </c>
    </row>
    <row r="85" spans="5:25" ht="11.25" customHeight="1" thickBot="1">
      <c r="E85" s="9"/>
      <c r="K85" s="9"/>
      <c r="S85" s="9"/>
      <c r="Y85" s="9"/>
    </row>
    <row r="86" spans="5:39" ht="14.25" thickBot="1">
      <c r="E86" s="2"/>
      <c r="F86" s="38">
        <f>SUM(E84:F84)</f>
        <v>514379705.14226764</v>
      </c>
      <c r="G86" s="2"/>
      <c r="H86" s="3"/>
      <c r="I86" s="3"/>
      <c r="J86" s="3"/>
      <c r="K86" s="38">
        <f>+J84+K84</f>
        <v>190646744.13</v>
      </c>
      <c r="L86" s="89">
        <f>SUM(L84)</f>
        <v>34433935.76999999</v>
      </c>
      <c r="M86" s="90"/>
      <c r="S86" s="2"/>
      <c r="T86" s="38">
        <f>SUM(S84:T84)</f>
        <v>387885788.2055826</v>
      </c>
      <c r="U86" s="2"/>
      <c r="V86" s="3"/>
      <c r="W86" s="3"/>
      <c r="X86" s="3"/>
      <c r="Y86" s="38">
        <f>+SUM(X84:Y84)</f>
        <v>130843256.96000004</v>
      </c>
      <c r="Z86" s="89">
        <f>SUM(Z84)</f>
        <v>19263034.450000003</v>
      </c>
      <c r="AF86" s="5"/>
      <c r="AG86" s="6">
        <f>+(F86-T86)/T86</f>
        <v>0.32611124403877934</v>
      </c>
      <c r="AH86" s="5"/>
      <c r="AI86" s="7"/>
      <c r="AJ86" s="7"/>
      <c r="AK86" s="7"/>
      <c r="AL86" s="6">
        <f>+(K86-Y86)/Y86</f>
        <v>0.457062049351786</v>
      </c>
      <c r="AM86" s="6">
        <f>+(L86-Z86)/Z86</f>
        <v>0.7875654980204836</v>
      </c>
    </row>
    <row r="87" spans="11:39" ht="3.75" customHeight="1">
      <c r="K87" s="90"/>
      <c r="L87" s="90"/>
      <c r="M87" s="12"/>
      <c r="Y87" s="90"/>
      <c r="Z87" s="90"/>
      <c r="AF87" s="8"/>
      <c r="AG87" s="8"/>
      <c r="AH87" s="8"/>
      <c r="AI87" s="8"/>
      <c r="AJ87" s="8"/>
      <c r="AK87" s="8"/>
      <c r="AL87" s="8"/>
      <c r="AM87" s="8"/>
    </row>
    <row r="88" spans="1:15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O88" s="12" t="s">
        <v>113</v>
      </c>
    </row>
    <row r="89" spans="2:12" ht="13.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0" ht="13.5">
      <c r="A90" s="90"/>
      <c r="B90" s="90"/>
      <c r="C90" s="90"/>
      <c r="D90" s="90"/>
      <c r="E90" s="90"/>
      <c r="F90" s="90"/>
      <c r="G90" s="90"/>
      <c r="H90" s="90"/>
      <c r="I90" s="90"/>
      <c r="J90" s="90"/>
    </row>
    <row r="97" spans="1:6" ht="13.5">
      <c r="A97" s="90"/>
      <c r="B97" s="90"/>
      <c r="C97" s="105"/>
      <c r="D97" s="105"/>
      <c r="E97" s="105"/>
      <c r="F97" s="105"/>
    </row>
    <row r="98" ht="13.5">
      <c r="A98" s="105"/>
    </row>
  </sheetData>
  <sheetProtection/>
  <mergeCells count="19">
    <mergeCell ref="A1:L1"/>
    <mergeCell ref="O1:Z1"/>
    <mergeCell ref="AB1:AM1"/>
    <mergeCell ref="A3:A5"/>
    <mergeCell ref="C3:K3"/>
    <mergeCell ref="L3:L5"/>
    <mergeCell ref="O3:O5"/>
    <mergeCell ref="Q3:Y3"/>
    <mergeCell ref="Z3:Z5"/>
    <mergeCell ref="AB3:AB5"/>
    <mergeCell ref="M3:M5"/>
    <mergeCell ref="AD3:AL3"/>
    <mergeCell ref="AM3:AM5"/>
    <mergeCell ref="C4:F4"/>
    <mergeCell ref="G4:K4"/>
    <mergeCell ref="Q4:T4"/>
    <mergeCell ref="U4:Y4"/>
    <mergeCell ref="AD4:AG4"/>
    <mergeCell ref="AH4:AL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8"/>
  <sheetViews>
    <sheetView showGridLines="0" zoomScale="78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7" sqref="D17"/>
    </sheetView>
  </sheetViews>
  <sheetFormatPr defaultColWidth="11.421875" defaultRowHeight="12.75"/>
  <cols>
    <col min="1" max="1" width="27.57421875" style="1" customWidth="1"/>
    <col min="2" max="2" width="13.421875" style="1" customWidth="1"/>
    <col min="3" max="12" width="14.7109375" style="1" customWidth="1"/>
    <col min="13" max="13" width="1.28515625" style="91" customWidth="1"/>
    <col min="14" max="14" width="27.57421875" style="1" customWidth="1"/>
    <col min="15" max="15" width="13.421875" style="1" customWidth="1"/>
    <col min="16" max="25" width="14.57421875" style="1" customWidth="1"/>
    <col min="26" max="26" width="1.421875" style="1" customWidth="1"/>
    <col min="27" max="27" width="29.57421875" style="1" customWidth="1"/>
    <col min="28" max="28" width="13.00390625" style="1" customWidth="1"/>
    <col min="29" max="38" width="12.8515625" style="1" customWidth="1"/>
    <col min="39" max="16384" width="11.421875" style="1" customWidth="1"/>
  </cols>
  <sheetData>
    <row r="1" spans="1:38" ht="13.5">
      <c r="A1" s="145" t="s">
        <v>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N1" s="145" t="s">
        <v>92</v>
      </c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 s="145" t="s">
        <v>92</v>
      </c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30" ht="14.25" thickBot="1">
      <c r="A2" s="1" t="s">
        <v>97</v>
      </c>
      <c r="B2" s="1" t="s">
        <v>110</v>
      </c>
      <c r="N2" s="1" t="s">
        <v>97</v>
      </c>
      <c r="O2" s="1" t="s">
        <v>111</v>
      </c>
      <c r="AA2" s="1" t="s">
        <v>97</v>
      </c>
      <c r="AB2" s="12" t="s">
        <v>112</v>
      </c>
      <c r="AC2" s="12"/>
      <c r="AD2" s="12"/>
    </row>
    <row r="3" spans="1:38" ht="26.25" thickBot="1">
      <c r="A3" s="146" t="s">
        <v>50</v>
      </c>
      <c r="B3" s="13" t="s">
        <v>91</v>
      </c>
      <c r="C3" s="142" t="s">
        <v>56</v>
      </c>
      <c r="D3" s="143"/>
      <c r="E3" s="143"/>
      <c r="F3" s="143"/>
      <c r="G3" s="143"/>
      <c r="H3" s="143"/>
      <c r="I3" s="143"/>
      <c r="J3" s="143"/>
      <c r="K3" s="144"/>
      <c r="L3" s="130" t="s">
        <v>96</v>
      </c>
      <c r="N3" s="146" t="s">
        <v>50</v>
      </c>
      <c r="O3" s="13" t="s">
        <v>91</v>
      </c>
      <c r="P3" s="142" t="s">
        <v>56</v>
      </c>
      <c r="Q3" s="143"/>
      <c r="R3" s="143"/>
      <c r="S3" s="143"/>
      <c r="T3" s="143"/>
      <c r="U3" s="143"/>
      <c r="V3" s="143"/>
      <c r="W3" s="143"/>
      <c r="X3" s="144"/>
      <c r="Y3" s="130" t="s">
        <v>96</v>
      </c>
      <c r="AA3" s="146" t="s">
        <v>50</v>
      </c>
      <c r="AB3" s="4" t="s">
        <v>91</v>
      </c>
      <c r="AC3" s="127" t="s">
        <v>56</v>
      </c>
      <c r="AD3" s="128"/>
      <c r="AE3" s="128"/>
      <c r="AF3" s="128"/>
      <c r="AG3" s="128"/>
      <c r="AH3" s="128"/>
      <c r="AI3" s="128"/>
      <c r="AJ3" s="128"/>
      <c r="AK3" s="129"/>
      <c r="AL3" s="130" t="s">
        <v>96</v>
      </c>
    </row>
    <row r="4" spans="1:38" ht="16.5" customHeight="1" thickBot="1">
      <c r="A4" s="147"/>
      <c r="B4" s="14" t="s">
        <v>95</v>
      </c>
      <c r="C4" s="133" t="s">
        <v>57</v>
      </c>
      <c r="D4" s="134"/>
      <c r="E4" s="134"/>
      <c r="F4" s="135"/>
      <c r="G4" s="136" t="s">
        <v>58</v>
      </c>
      <c r="H4" s="137"/>
      <c r="I4" s="137"/>
      <c r="J4" s="137"/>
      <c r="K4" s="138"/>
      <c r="L4" s="131"/>
      <c r="N4" s="147"/>
      <c r="O4" s="14" t="s">
        <v>95</v>
      </c>
      <c r="P4" s="133" t="s">
        <v>57</v>
      </c>
      <c r="Q4" s="134"/>
      <c r="R4" s="134"/>
      <c r="S4" s="135"/>
      <c r="T4" s="136" t="s">
        <v>58</v>
      </c>
      <c r="U4" s="137"/>
      <c r="V4" s="137"/>
      <c r="W4" s="137"/>
      <c r="X4" s="138"/>
      <c r="Y4" s="131"/>
      <c r="AA4" s="147"/>
      <c r="AB4" s="10" t="s">
        <v>95</v>
      </c>
      <c r="AC4" s="139" t="s">
        <v>57</v>
      </c>
      <c r="AD4" s="140"/>
      <c r="AE4" s="140"/>
      <c r="AF4" s="141"/>
      <c r="AG4" s="142" t="s">
        <v>58</v>
      </c>
      <c r="AH4" s="143"/>
      <c r="AI4" s="143"/>
      <c r="AJ4" s="143"/>
      <c r="AK4" s="144"/>
      <c r="AL4" s="131"/>
    </row>
    <row r="5" spans="1:38" s="18" customFormat="1" ht="54" customHeight="1" thickBot="1">
      <c r="A5" s="148"/>
      <c r="B5" s="15">
        <v>42348</v>
      </c>
      <c r="C5" s="19" t="s">
        <v>93</v>
      </c>
      <c r="D5" s="20" t="s">
        <v>102</v>
      </c>
      <c r="E5" s="27" t="s">
        <v>55</v>
      </c>
      <c r="F5" s="26" t="s">
        <v>51</v>
      </c>
      <c r="G5" s="16" t="s">
        <v>52</v>
      </c>
      <c r="H5" s="17" t="s">
        <v>53</v>
      </c>
      <c r="I5" s="17" t="s">
        <v>54</v>
      </c>
      <c r="J5" s="27" t="s">
        <v>55</v>
      </c>
      <c r="K5" s="39" t="s">
        <v>51</v>
      </c>
      <c r="L5" s="132"/>
      <c r="M5" s="92"/>
      <c r="N5" s="148"/>
      <c r="O5" s="15">
        <v>42348</v>
      </c>
      <c r="P5" s="19" t="s">
        <v>93</v>
      </c>
      <c r="Q5" s="20" t="s">
        <v>103</v>
      </c>
      <c r="R5" s="27" t="s">
        <v>55</v>
      </c>
      <c r="S5" s="26" t="s">
        <v>51</v>
      </c>
      <c r="T5" s="16" t="s">
        <v>52</v>
      </c>
      <c r="U5" s="17" t="s">
        <v>53</v>
      </c>
      <c r="V5" s="17" t="s">
        <v>54</v>
      </c>
      <c r="W5" s="27" t="s">
        <v>55</v>
      </c>
      <c r="X5" s="39" t="s">
        <v>51</v>
      </c>
      <c r="Y5" s="132"/>
      <c r="AA5" s="148"/>
      <c r="AB5" s="11">
        <v>42348</v>
      </c>
      <c r="AC5" s="42" t="s">
        <v>93</v>
      </c>
      <c r="AD5" s="43" t="s">
        <v>105</v>
      </c>
      <c r="AE5" s="27" t="s">
        <v>55</v>
      </c>
      <c r="AF5" s="39" t="s">
        <v>51</v>
      </c>
      <c r="AG5" s="44" t="s">
        <v>52</v>
      </c>
      <c r="AH5" s="45" t="s">
        <v>53</v>
      </c>
      <c r="AI5" s="46" t="s">
        <v>54</v>
      </c>
      <c r="AJ5" s="27" t="s">
        <v>55</v>
      </c>
      <c r="AK5" s="39" t="s">
        <v>51</v>
      </c>
      <c r="AL5" s="132"/>
    </row>
    <row r="6" spans="1:38" ht="13.5">
      <c r="A6" s="93" t="s">
        <v>60</v>
      </c>
      <c r="B6" s="48" t="s">
        <v>59</v>
      </c>
      <c r="C6" s="21">
        <v>17649182.264171634</v>
      </c>
      <c r="D6" s="33">
        <v>1443908.205794849</v>
      </c>
      <c r="E6" s="28">
        <f aca="true" t="shared" si="0" ref="E6:E69">+SUM(C6:D6)</f>
        <v>19093090.469966482</v>
      </c>
      <c r="F6" s="94">
        <v>4168642.49</v>
      </c>
      <c r="G6" s="49">
        <v>558909.3400000001</v>
      </c>
      <c r="H6" s="50">
        <v>387415.27999999997</v>
      </c>
      <c r="I6" s="50">
        <v>720605.8299999997</v>
      </c>
      <c r="J6" s="51">
        <f aca="true" t="shared" si="1" ref="J6:J69">+G6+H6+I6</f>
        <v>1666930.4499999997</v>
      </c>
      <c r="K6" s="95">
        <v>207389.52000000002</v>
      </c>
      <c r="L6" s="52">
        <v>1731142.0700000005</v>
      </c>
      <c r="N6" s="93" t="s">
        <v>60</v>
      </c>
      <c r="O6" s="48" t="s">
        <v>59</v>
      </c>
      <c r="P6" s="21">
        <v>13060506.4670255</v>
      </c>
      <c r="Q6" s="33">
        <v>540322.5564343996</v>
      </c>
      <c r="R6" s="28">
        <f aca="true" t="shared" si="2" ref="R6:R69">+SUM(P6:Q6)</f>
        <v>13600829.0234599</v>
      </c>
      <c r="S6" s="94">
        <v>3228370.8100000005</v>
      </c>
      <c r="T6" s="49">
        <v>410785.6300000001</v>
      </c>
      <c r="U6" s="50">
        <v>284241.8900000001</v>
      </c>
      <c r="V6" s="50">
        <v>609373.7099999998</v>
      </c>
      <c r="W6" s="51">
        <f>+T6+U6+V6</f>
        <v>1304401.23</v>
      </c>
      <c r="X6" s="95">
        <v>106667.19</v>
      </c>
      <c r="Y6" s="52">
        <v>1462182.4900000002</v>
      </c>
      <c r="AA6" s="96" t="s">
        <v>60</v>
      </c>
      <c r="AB6" s="54" t="s">
        <v>59</v>
      </c>
      <c r="AC6" s="110">
        <f aca="true" t="shared" si="3" ref="AC6:AD37">+C6/P6-1</f>
        <v>0.35133980513936325</v>
      </c>
      <c r="AD6" s="58">
        <f t="shared" si="3"/>
        <v>1.6723078438983392</v>
      </c>
      <c r="AE6" s="56">
        <f aca="true" t="shared" si="4" ref="AE6:AF37">+E6/R6-1</f>
        <v>0.4038181376321288</v>
      </c>
      <c r="AF6" s="56">
        <f t="shared" si="4"/>
        <v>0.2912526891543785</v>
      </c>
      <c r="AG6" s="55">
        <f aca="true" t="shared" si="5" ref="AG6:AG37">+G6/T6-1</f>
        <v>0.3605863963644491</v>
      </c>
      <c r="AH6" s="57">
        <f aca="true" t="shared" si="6" ref="AH6:AH37">+H6/U6-1</f>
        <v>0.36297742742985517</v>
      </c>
      <c r="AI6" s="58">
        <f aca="true" t="shared" si="7" ref="AI6:AI37">+I6/V6-1</f>
        <v>0.18253514743850685</v>
      </c>
      <c r="AJ6" s="59">
        <f aca="true" t="shared" si="8" ref="AJ6:AL37">+J6/W6-1</f>
        <v>0.2779276894732763</v>
      </c>
      <c r="AK6" s="59">
        <f t="shared" si="8"/>
        <v>0.9442672109389965</v>
      </c>
      <c r="AL6" s="106">
        <f t="shared" si="8"/>
        <v>0.18394392070718912</v>
      </c>
    </row>
    <row r="7" spans="1:38" ht="13.5">
      <c r="A7" s="96" t="s">
        <v>61</v>
      </c>
      <c r="B7" s="54" t="s">
        <v>59</v>
      </c>
      <c r="C7" s="22">
        <v>20308089.255097255</v>
      </c>
      <c r="D7" s="34">
        <v>1661437.6961235045</v>
      </c>
      <c r="E7" s="29">
        <f t="shared" si="0"/>
        <v>21969526.95122076</v>
      </c>
      <c r="F7" s="97">
        <v>4796662.100000001</v>
      </c>
      <c r="G7" s="60">
        <v>1838477.11</v>
      </c>
      <c r="H7" s="61">
        <v>168987.78000000006</v>
      </c>
      <c r="I7" s="61">
        <v>501710.7600000002</v>
      </c>
      <c r="J7" s="62">
        <f t="shared" si="1"/>
        <v>2509175.6500000004</v>
      </c>
      <c r="K7" s="98">
        <v>628659.13</v>
      </c>
      <c r="L7" s="63">
        <v>1991944.2400000016</v>
      </c>
      <c r="N7" s="96" t="s">
        <v>61</v>
      </c>
      <c r="O7" s="54" t="s">
        <v>59</v>
      </c>
      <c r="P7" s="22">
        <v>15165727.124358878</v>
      </c>
      <c r="Q7" s="34">
        <v>627417.0543094764</v>
      </c>
      <c r="R7" s="29">
        <f t="shared" si="2"/>
        <v>15793144.178668354</v>
      </c>
      <c r="S7" s="97">
        <v>3748751.3200000003</v>
      </c>
      <c r="T7" s="60">
        <v>1347920.79</v>
      </c>
      <c r="U7" s="61">
        <v>132236.64999999994</v>
      </c>
      <c r="V7" s="61">
        <v>494588.6899999998</v>
      </c>
      <c r="W7" s="62">
        <f aca="true" t="shared" si="9" ref="W7:W70">+T7+U7+V7</f>
        <v>1974746.13</v>
      </c>
      <c r="X7" s="98">
        <v>320132.35</v>
      </c>
      <c r="Y7" s="63">
        <v>1697871.4799999995</v>
      </c>
      <c r="AA7" s="96" t="s">
        <v>61</v>
      </c>
      <c r="AB7" s="54" t="s">
        <v>59</v>
      </c>
      <c r="AC7" s="111">
        <f t="shared" si="3"/>
        <v>0.3390778489267965</v>
      </c>
      <c r="AD7" s="67">
        <f t="shared" si="3"/>
        <v>1.6480595079648452</v>
      </c>
      <c r="AE7" s="65">
        <f t="shared" si="4"/>
        <v>0.3910799966541676</v>
      </c>
      <c r="AF7" s="65">
        <f t="shared" si="4"/>
        <v>0.2795359549216512</v>
      </c>
      <c r="AG7" s="64">
        <f t="shared" si="5"/>
        <v>0.36393556924068227</v>
      </c>
      <c r="AH7" s="66">
        <f t="shared" si="6"/>
        <v>0.27791939677842814</v>
      </c>
      <c r="AI7" s="67">
        <f t="shared" si="7"/>
        <v>0.014399985571850404</v>
      </c>
      <c r="AJ7" s="68">
        <f t="shared" si="8"/>
        <v>0.27063201283498683</v>
      </c>
      <c r="AK7" s="68">
        <f t="shared" si="8"/>
        <v>0.9637475875212238</v>
      </c>
      <c r="AL7" s="107">
        <f t="shared" si="8"/>
        <v>0.17320083614338233</v>
      </c>
    </row>
    <row r="8" spans="1:38" ht="13.5">
      <c r="A8" s="96" t="s">
        <v>0</v>
      </c>
      <c r="B8" s="54" t="s">
        <v>62</v>
      </c>
      <c r="C8" s="22">
        <v>18959448.48385803</v>
      </c>
      <c r="D8" s="34">
        <v>1551103.208830293</v>
      </c>
      <c r="E8" s="29">
        <f t="shared" si="0"/>
        <v>20510551.692688324</v>
      </c>
      <c r="F8" s="97">
        <v>4478120.369999999</v>
      </c>
      <c r="G8" s="60">
        <v>929212.5799999998</v>
      </c>
      <c r="H8" s="61">
        <v>635647.4200000003</v>
      </c>
      <c r="I8" s="61">
        <v>1219318.9900000002</v>
      </c>
      <c r="J8" s="62">
        <f t="shared" si="1"/>
        <v>2784178.99</v>
      </c>
      <c r="K8" s="98">
        <v>555171.8200000001</v>
      </c>
      <c r="L8" s="63">
        <v>1859660.9500000011</v>
      </c>
      <c r="N8" s="96" t="s">
        <v>0</v>
      </c>
      <c r="O8" s="54" t="s">
        <v>62</v>
      </c>
      <c r="P8" s="22">
        <v>14095882.019716239</v>
      </c>
      <c r="Q8" s="34">
        <v>583156.7948944429</v>
      </c>
      <c r="R8" s="29">
        <f t="shared" si="2"/>
        <v>14679038.814610682</v>
      </c>
      <c r="S8" s="97">
        <v>3484300.9</v>
      </c>
      <c r="T8" s="60">
        <v>668864.98</v>
      </c>
      <c r="U8" s="61">
        <v>522525.0800000001</v>
      </c>
      <c r="V8" s="61">
        <v>1060104.9500000002</v>
      </c>
      <c r="W8" s="62">
        <f t="shared" si="9"/>
        <v>2251495.0100000002</v>
      </c>
      <c r="X8" s="98">
        <v>290569.22000000003</v>
      </c>
      <c r="Y8" s="63">
        <v>1578097.46</v>
      </c>
      <c r="AA8" s="99" t="s">
        <v>0</v>
      </c>
      <c r="AB8" s="70" t="s">
        <v>62</v>
      </c>
      <c r="AC8" s="111">
        <f t="shared" si="3"/>
        <v>0.34503456096887075</v>
      </c>
      <c r="AD8" s="67">
        <f t="shared" si="3"/>
        <v>1.659839038848991</v>
      </c>
      <c r="AE8" s="65">
        <f t="shared" si="4"/>
        <v>0.3972680331271612</v>
      </c>
      <c r="AF8" s="65">
        <f t="shared" si="4"/>
        <v>0.2852277970596624</v>
      </c>
      <c r="AG8" s="64">
        <f t="shared" si="5"/>
        <v>0.3892378997028665</v>
      </c>
      <c r="AH8" s="66">
        <f t="shared" si="6"/>
        <v>0.21649169452306527</v>
      </c>
      <c r="AI8" s="67">
        <f t="shared" si="7"/>
        <v>0.15018705459303816</v>
      </c>
      <c r="AJ8" s="68">
        <f t="shared" si="8"/>
        <v>0.23659123277381822</v>
      </c>
      <c r="AK8" s="68">
        <f t="shared" si="8"/>
        <v>0.9106353384573906</v>
      </c>
      <c r="AL8" s="107">
        <f t="shared" si="8"/>
        <v>0.17841958252692525</v>
      </c>
    </row>
    <row r="9" spans="1:38" ht="13.5">
      <c r="A9" s="96" t="s">
        <v>1</v>
      </c>
      <c r="B9" s="54" t="s">
        <v>63</v>
      </c>
      <c r="C9" s="22">
        <v>19087363.655700766</v>
      </c>
      <c r="D9" s="34">
        <v>1561568.156356181</v>
      </c>
      <c r="E9" s="29">
        <f t="shared" si="0"/>
        <v>20648931.812056947</v>
      </c>
      <c r="F9" s="97">
        <v>4508333.24</v>
      </c>
      <c r="G9" s="60">
        <v>918603.1000000002</v>
      </c>
      <c r="H9" s="61">
        <v>507308.5199999998</v>
      </c>
      <c r="I9" s="61">
        <v>724950.59</v>
      </c>
      <c r="J9" s="62">
        <f t="shared" si="1"/>
        <v>2150862.21</v>
      </c>
      <c r="K9" s="98">
        <v>385034.53</v>
      </c>
      <c r="L9" s="63">
        <v>1872207.8399999996</v>
      </c>
      <c r="N9" s="96" t="s">
        <v>1</v>
      </c>
      <c r="O9" s="54" t="s">
        <v>63</v>
      </c>
      <c r="P9" s="22">
        <v>14213285.146214081</v>
      </c>
      <c r="Q9" s="34">
        <v>588013.8437110635</v>
      </c>
      <c r="R9" s="29">
        <f t="shared" si="2"/>
        <v>14801298.989925144</v>
      </c>
      <c r="S9" s="97">
        <v>3513321.27</v>
      </c>
      <c r="T9" s="60">
        <v>673390.1200000003</v>
      </c>
      <c r="U9" s="61">
        <v>400231.49999999994</v>
      </c>
      <c r="V9" s="61">
        <v>630118.1399999999</v>
      </c>
      <c r="W9" s="62">
        <f t="shared" si="9"/>
        <v>1703739.7600000002</v>
      </c>
      <c r="X9" s="98">
        <v>201110.28</v>
      </c>
      <c r="Y9" s="63">
        <v>1591241.2299999986</v>
      </c>
      <c r="AA9" s="96" t="s">
        <v>1</v>
      </c>
      <c r="AB9" s="54" t="s">
        <v>63</v>
      </c>
      <c r="AC9" s="111">
        <f t="shared" si="3"/>
        <v>0.3429241346631935</v>
      </c>
      <c r="AD9" s="67">
        <f t="shared" si="3"/>
        <v>1.6556656328035362</v>
      </c>
      <c r="AE9" s="65">
        <f t="shared" si="4"/>
        <v>0.39507565019206314</v>
      </c>
      <c r="AF9" s="65">
        <f t="shared" si="4"/>
        <v>0.28321121057056087</v>
      </c>
      <c r="AG9" s="64">
        <f t="shared" si="5"/>
        <v>0.36414698213867425</v>
      </c>
      <c r="AH9" s="66">
        <f t="shared" si="6"/>
        <v>0.26753771254886205</v>
      </c>
      <c r="AI9" s="67">
        <f t="shared" si="7"/>
        <v>0.1504994761775944</v>
      </c>
      <c r="AJ9" s="68">
        <f t="shared" si="8"/>
        <v>0.2624358839873524</v>
      </c>
      <c r="AK9" s="68">
        <f t="shared" si="8"/>
        <v>0.9145442490557918</v>
      </c>
      <c r="AL9" s="107">
        <f t="shared" si="8"/>
        <v>0.1765707202043787</v>
      </c>
    </row>
    <row r="10" spans="1:38" ht="13.5">
      <c r="A10" s="96" t="s">
        <v>2</v>
      </c>
      <c r="B10" s="54" t="s">
        <v>59</v>
      </c>
      <c r="C10" s="22">
        <v>32953022.56677266</v>
      </c>
      <c r="D10" s="34">
        <v>2695940.184520448</v>
      </c>
      <c r="E10" s="29">
        <f t="shared" si="0"/>
        <v>35648962.75129311</v>
      </c>
      <c r="F10" s="97">
        <v>7783327.75</v>
      </c>
      <c r="G10" s="60">
        <v>5681321.279999999</v>
      </c>
      <c r="H10" s="61">
        <v>1405478.2699999998</v>
      </c>
      <c r="I10" s="61">
        <v>5453553.089999999</v>
      </c>
      <c r="J10" s="62">
        <f t="shared" si="1"/>
        <v>12540352.639999997</v>
      </c>
      <c r="K10" s="98">
        <v>3030287.11</v>
      </c>
      <c r="L10" s="63">
        <v>3232238.2199999993</v>
      </c>
      <c r="N10" s="96" t="s">
        <v>2</v>
      </c>
      <c r="O10" s="54" t="s">
        <v>59</v>
      </c>
      <c r="P10" s="22">
        <v>25670579.09523587</v>
      </c>
      <c r="Q10" s="34">
        <v>1062010.3427953185</v>
      </c>
      <c r="R10" s="29">
        <f t="shared" si="2"/>
        <v>26732589.43803119</v>
      </c>
      <c r="S10" s="97">
        <v>6345400.790000001</v>
      </c>
      <c r="T10" s="60">
        <v>4155762.060000002</v>
      </c>
      <c r="U10" s="61">
        <v>1140287.4199999995</v>
      </c>
      <c r="V10" s="61">
        <v>4436011.430000001</v>
      </c>
      <c r="W10" s="62">
        <f t="shared" si="9"/>
        <v>9732060.910000002</v>
      </c>
      <c r="X10" s="98">
        <v>1627123.17</v>
      </c>
      <c r="Y10" s="63">
        <v>2873936.8300000005</v>
      </c>
      <c r="AA10" s="96" t="s">
        <v>2</v>
      </c>
      <c r="AB10" s="54" t="s">
        <v>59</v>
      </c>
      <c r="AC10" s="111">
        <f t="shared" si="3"/>
        <v>0.2836883205680514</v>
      </c>
      <c r="AD10" s="67">
        <f t="shared" si="3"/>
        <v>1.5385253569418742</v>
      </c>
      <c r="AE10" s="65">
        <f t="shared" si="4"/>
        <v>0.33353945505095806</v>
      </c>
      <c r="AF10" s="65">
        <f t="shared" si="4"/>
        <v>0.22660932029164993</v>
      </c>
      <c r="AG10" s="64">
        <f t="shared" si="5"/>
        <v>0.3670949390206417</v>
      </c>
      <c r="AH10" s="66">
        <f t="shared" si="6"/>
        <v>0.23256491771171217</v>
      </c>
      <c r="AI10" s="67">
        <f t="shared" si="7"/>
        <v>0.22938210959478944</v>
      </c>
      <c r="AJ10" s="68">
        <f t="shared" si="8"/>
        <v>0.28856084605002685</v>
      </c>
      <c r="AK10" s="68">
        <f t="shared" si="8"/>
        <v>0.8623587727535096</v>
      </c>
      <c r="AL10" s="107">
        <f t="shared" si="8"/>
        <v>0.1246726741728692</v>
      </c>
    </row>
    <row r="11" spans="1:38" ht="13.5">
      <c r="A11" s="96" t="s">
        <v>3</v>
      </c>
      <c r="B11" s="54" t="s">
        <v>59</v>
      </c>
      <c r="C11" s="22">
        <v>31434634.90533133</v>
      </c>
      <c r="D11" s="34">
        <v>2571718.4290239643</v>
      </c>
      <c r="E11" s="29">
        <f t="shared" si="0"/>
        <v>34006353.334355295</v>
      </c>
      <c r="F11" s="97">
        <v>7424692.7</v>
      </c>
      <c r="G11" s="60">
        <v>5666592.750000001</v>
      </c>
      <c r="H11" s="61">
        <v>717172.3599999999</v>
      </c>
      <c r="I11" s="61">
        <v>3622116.7600000016</v>
      </c>
      <c r="J11" s="62">
        <f t="shared" si="1"/>
        <v>10005881.870000003</v>
      </c>
      <c r="K11" s="98">
        <v>2243179.24</v>
      </c>
      <c r="L11" s="63">
        <v>3083305.2799999984</v>
      </c>
      <c r="N11" s="96" t="s">
        <v>3</v>
      </c>
      <c r="O11" s="54" t="s">
        <v>59</v>
      </c>
      <c r="P11" s="22">
        <v>23608380.20913569</v>
      </c>
      <c r="Q11" s="34">
        <v>976695.6906234622</v>
      </c>
      <c r="R11" s="29">
        <f t="shared" si="2"/>
        <v>24585075.89975915</v>
      </c>
      <c r="S11" s="97">
        <v>5835654.68</v>
      </c>
      <c r="T11" s="60">
        <v>4089758.9000000013</v>
      </c>
      <c r="U11" s="61">
        <v>592651.5800000001</v>
      </c>
      <c r="V11" s="61">
        <v>2796564.3800000004</v>
      </c>
      <c r="W11" s="62">
        <f t="shared" si="9"/>
        <v>7478974.860000001</v>
      </c>
      <c r="X11" s="98">
        <v>1132630.06</v>
      </c>
      <c r="Y11" s="63">
        <v>2643064.450000002</v>
      </c>
      <c r="AA11" s="96" t="s">
        <v>3</v>
      </c>
      <c r="AB11" s="54" t="s">
        <v>59</v>
      </c>
      <c r="AC11" s="111">
        <f t="shared" si="3"/>
        <v>0.33150324701934153</v>
      </c>
      <c r="AD11" s="67">
        <f t="shared" si="3"/>
        <v>1.6330805528407093</v>
      </c>
      <c r="AE11" s="65">
        <f t="shared" si="4"/>
        <v>0.3832112405513639</v>
      </c>
      <c r="AF11" s="65">
        <f t="shared" si="4"/>
        <v>0.27229815798490686</v>
      </c>
      <c r="AG11" s="64">
        <f t="shared" si="5"/>
        <v>0.3855566767028733</v>
      </c>
      <c r="AH11" s="66">
        <f t="shared" si="6"/>
        <v>0.21010790184681483</v>
      </c>
      <c r="AI11" s="67">
        <f t="shared" si="7"/>
        <v>0.29520235110768356</v>
      </c>
      <c r="AJ11" s="68">
        <f t="shared" si="8"/>
        <v>0.33786809787457983</v>
      </c>
      <c r="AK11" s="68">
        <f t="shared" si="8"/>
        <v>0.9805047731118846</v>
      </c>
      <c r="AL11" s="107">
        <f t="shared" si="8"/>
        <v>0.1665645459383316</v>
      </c>
    </row>
    <row r="12" spans="1:38" ht="13.5">
      <c r="A12" s="96" t="s">
        <v>4</v>
      </c>
      <c r="B12" s="54" t="s">
        <v>63</v>
      </c>
      <c r="C12" s="22">
        <v>20664523.15285363</v>
      </c>
      <c r="D12" s="34">
        <v>1690598.1309861804</v>
      </c>
      <c r="E12" s="29">
        <f t="shared" si="0"/>
        <v>22355121.28383981</v>
      </c>
      <c r="F12" s="97">
        <v>4880849.890000001</v>
      </c>
      <c r="G12" s="60">
        <v>1294749.7199999993</v>
      </c>
      <c r="H12" s="61">
        <v>588448.92</v>
      </c>
      <c r="I12" s="61">
        <v>1999577.6100000008</v>
      </c>
      <c r="J12" s="62">
        <f t="shared" si="1"/>
        <v>3882776.25</v>
      </c>
      <c r="K12" s="98">
        <v>699809</v>
      </c>
      <c r="L12" s="63">
        <v>2026905.4800000002</v>
      </c>
      <c r="N12" s="96" t="s">
        <v>4</v>
      </c>
      <c r="O12" s="54" t="s">
        <v>63</v>
      </c>
      <c r="P12" s="22">
        <v>15660478.608540755</v>
      </c>
      <c r="Q12" s="34">
        <v>647885.279896516</v>
      </c>
      <c r="R12" s="29">
        <f t="shared" si="2"/>
        <v>16308363.888437271</v>
      </c>
      <c r="S12" s="97">
        <v>3871046.84</v>
      </c>
      <c r="T12" s="60">
        <v>928832.5599999999</v>
      </c>
      <c r="U12" s="61">
        <v>459846.7500000001</v>
      </c>
      <c r="V12" s="61">
        <v>1815341.8899999997</v>
      </c>
      <c r="W12" s="62">
        <f t="shared" si="9"/>
        <v>3204021.1999999997</v>
      </c>
      <c r="X12" s="98">
        <v>367970.86</v>
      </c>
      <c r="Y12" s="63">
        <v>1753261.049999999</v>
      </c>
      <c r="AA12" s="96" t="s">
        <v>4</v>
      </c>
      <c r="AB12" s="54" t="s">
        <v>63</v>
      </c>
      <c r="AC12" s="111">
        <f t="shared" si="3"/>
        <v>0.31953330861700624</v>
      </c>
      <c r="AD12" s="67">
        <f t="shared" si="3"/>
        <v>1.6094096955810024</v>
      </c>
      <c r="AE12" s="65">
        <f t="shared" si="4"/>
        <v>0.37077645782050084</v>
      </c>
      <c r="AF12" s="65">
        <f t="shared" si="4"/>
        <v>0.26086045758103005</v>
      </c>
      <c r="AG12" s="64">
        <f t="shared" si="5"/>
        <v>0.3939538467514525</v>
      </c>
      <c r="AH12" s="66">
        <f t="shared" si="6"/>
        <v>0.2796631051540539</v>
      </c>
      <c r="AI12" s="67">
        <f t="shared" si="7"/>
        <v>0.10148816650730241</v>
      </c>
      <c r="AJ12" s="68">
        <f t="shared" si="8"/>
        <v>0.21184474372391793</v>
      </c>
      <c r="AK12" s="68">
        <f t="shared" si="8"/>
        <v>0.90180548535827</v>
      </c>
      <c r="AL12" s="107">
        <f t="shared" si="8"/>
        <v>0.1560774021643847</v>
      </c>
    </row>
    <row r="13" spans="1:38" ht="13.5">
      <c r="A13" s="96" t="s">
        <v>45</v>
      </c>
      <c r="B13" s="54" t="s">
        <v>62</v>
      </c>
      <c r="C13" s="22">
        <v>18924876.815792423</v>
      </c>
      <c r="D13" s="34">
        <v>1548274.844634107</v>
      </c>
      <c r="E13" s="29">
        <f t="shared" si="0"/>
        <v>20473151.66042653</v>
      </c>
      <c r="F13" s="97">
        <v>4469954.72</v>
      </c>
      <c r="G13" s="60">
        <v>1533165.1899999992</v>
      </c>
      <c r="H13" s="61">
        <v>23496.630000000005</v>
      </c>
      <c r="I13" s="61">
        <v>258103.6400000001</v>
      </c>
      <c r="J13" s="62">
        <f t="shared" si="1"/>
        <v>1814765.4599999995</v>
      </c>
      <c r="K13" s="98">
        <v>499309.53</v>
      </c>
      <c r="L13" s="63">
        <v>1856270.0700000008</v>
      </c>
      <c r="N13" s="96" t="s">
        <v>45</v>
      </c>
      <c r="O13" s="54" t="s">
        <v>62</v>
      </c>
      <c r="P13" s="22">
        <v>14057266.090537038</v>
      </c>
      <c r="Q13" s="34">
        <v>581559.2225463712</v>
      </c>
      <c r="R13" s="29">
        <f t="shared" si="2"/>
        <v>14638825.313083408</v>
      </c>
      <c r="S13" s="97">
        <v>3474755.5700000003</v>
      </c>
      <c r="T13" s="60">
        <v>1131797.9500000004</v>
      </c>
      <c r="U13" s="61">
        <v>29824.580000000005</v>
      </c>
      <c r="V13" s="61">
        <v>226261.25000000003</v>
      </c>
      <c r="W13" s="62">
        <f t="shared" si="9"/>
        <v>1387883.7800000005</v>
      </c>
      <c r="X13" s="98">
        <v>255634.90000000002</v>
      </c>
      <c r="Y13" s="63">
        <v>1573774.3099999998</v>
      </c>
      <c r="AA13" s="96" t="s">
        <v>45</v>
      </c>
      <c r="AB13" s="54" t="s">
        <v>62</v>
      </c>
      <c r="AC13" s="111">
        <f t="shared" si="3"/>
        <v>0.3462700850866105</v>
      </c>
      <c r="AD13" s="67">
        <f t="shared" si="3"/>
        <v>1.6622823344713682</v>
      </c>
      <c r="AE13" s="65">
        <f t="shared" si="4"/>
        <v>0.39855153829376655</v>
      </c>
      <c r="AF13" s="65">
        <f t="shared" si="4"/>
        <v>0.28640839044687083</v>
      </c>
      <c r="AG13" s="64">
        <f t="shared" si="5"/>
        <v>0.3546279969847963</v>
      </c>
      <c r="AH13" s="66">
        <f t="shared" si="6"/>
        <v>-0.21217230888079563</v>
      </c>
      <c r="AI13" s="67">
        <f t="shared" si="7"/>
        <v>0.1407328475379681</v>
      </c>
      <c r="AJ13" s="68">
        <f t="shared" si="8"/>
        <v>0.3075773967183324</v>
      </c>
      <c r="AK13" s="68">
        <f t="shared" si="8"/>
        <v>0.953213469678827</v>
      </c>
      <c r="AL13" s="107">
        <f t="shared" si="8"/>
        <v>0.17950207866844714</v>
      </c>
    </row>
    <row r="14" spans="1:38" ht="13.5">
      <c r="A14" s="96" t="s">
        <v>5</v>
      </c>
      <c r="B14" s="54" t="s">
        <v>63</v>
      </c>
      <c r="C14" s="22">
        <v>26730813.748325214</v>
      </c>
      <c r="D14" s="34">
        <v>2186891.196490915</v>
      </c>
      <c r="E14" s="29">
        <f t="shared" si="0"/>
        <v>28917704.944816127</v>
      </c>
      <c r="F14" s="97">
        <v>6313675.3</v>
      </c>
      <c r="G14" s="60">
        <v>3013595.9500000016</v>
      </c>
      <c r="H14" s="61">
        <v>1500269.9100000001</v>
      </c>
      <c r="I14" s="61">
        <v>4389623.359999999</v>
      </c>
      <c r="J14" s="62">
        <f t="shared" si="1"/>
        <v>8903489.22</v>
      </c>
      <c r="K14" s="98">
        <v>1742940.41</v>
      </c>
      <c r="L14" s="63">
        <v>2621925.060000001</v>
      </c>
      <c r="N14" s="96" t="s">
        <v>5</v>
      </c>
      <c r="O14" s="54" t="s">
        <v>63</v>
      </c>
      <c r="P14" s="22">
        <v>19729414.437825996</v>
      </c>
      <c r="Q14" s="34">
        <v>816220.0843577628</v>
      </c>
      <c r="R14" s="29">
        <f t="shared" si="2"/>
        <v>20545634.52218376</v>
      </c>
      <c r="S14" s="97">
        <v>4876829.69</v>
      </c>
      <c r="T14" s="60">
        <v>2075566.4000000004</v>
      </c>
      <c r="U14" s="61">
        <v>840574.3700000002</v>
      </c>
      <c r="V14" s="61">
        <v>3569872.4499999983</v>
      </c>
      <c r="W14" s="62">
        <f t="shared" si="9"/>
        <v>6486013.219999999</v>
      </c>
      <c r="X14" s="98">
        <v>880518.4400000001</v>
      </c>
      <c r="Y14" s="63">
        <v>2208796.7200000016</v>
      </c>
      <c r="AA14" s="96" t="s">
        <v>5</v>
      </c>
      <c r="AB14" s="54" t="s">
        <v>63</v>
      </c>
      <c r="AC14" s="111">
        <f t="shared" si="3"/>
        <v>0.3548711155398441</v>
      </c>
      <c r="AD14" s="67">
        <f t="shared" si="3"/>
        <v>1.6792910863148576</v>
      </c>
      <c r="AE14" s="65">
        <f t="shared" si="4"/>
        <v>0.407486583760301</v>
      </c>
      <c r="AF14" s="65">
        <f t="shared" si="4"/>
        <v>0.29462698132482856</v>
      </c>
      <c r="AG14" s="64">
        <f t="shared" si="5"/>
        <v>0.45193907070378536</v>
      </c>
      <c r="AH14" s="66">
        <f t="shared" si="6"/>
        <v>0.784815197256133</v>
      </c>
      <c r="AI14" s="67">
        <f t="shared" si="7"/>
        <v>0.22963030793999417</v>
      </c>
      <c r="AJ14" s="68">
        <f t="shared" si="8"/>
        <v>0.3727214111352062</v>
      </c>
      <c r="AK14" s="68">
        <f t="shared" si="8"/>
        <v>0.9794479375128133</v>
      </c>
      <c r="AL14" s="107">
        <f t="shared" si="8"/>
        <v>0.18703773699917448</v>
      </c>
    </row>
    <row r="15" spans="1:38" ht="13.5">
      <c r="A15" s="96" t="s">
        <v>64</v>
      </c>
      <c r="B15" s="54" t="s">
        <v>59</v>
      </c>
      <c r="C15" s="22">
        <v>89756693.21532506</v>
      </c>
      <c r="D15" s="34">
        <v>7343140.544347566</v>
      </c>
      <c r="E15" s="29">
        <f t="shared" si="0"/>
        <v>97099833.75967263</v>
      </c>
      <c r="F15" s="97">
        <v>21200051.04</v>
      </c>
      <c r="G15" s="60">
        <v>24570413.11</v>
      </c>
      <c r="H15" s="61">
        <v>6088884.849999999</v>
      </c>
      <c r="I15" s="61">
        <v>20558226.65</v>
      </c>
      <c r="J15" s="62">
        <f t="shared" si="1"/>
        <v>51217524.61</v>
      </c>
      <c r="K15" s="98">
        <v>11021120.559999999</v>
      </c>
      <c r="L15" s="63">
        <v>8803897.040000005</v>
      </c>
      <c r="N15" s="96" t="s">
        <v>64</v>
      </c>
      <c r="O15" s="54" t="s">
        <v>59</v>
      </c>
      <c r="P15" s="22">
        <v>68874643.03161725</v>
      </c>
      <c r="Q15" s="34">
        <v>2849393.585349664</v>
      </c>
      <c r="R15" s="29">
        <f t="shared" si="2"/>
        <v>71724036.61696692</v>
      </c>
      <c r="S15" s="97">
        <v>17024828.880000003</v>
      </c>
      <c r="T15" s="60">
        <v>17633055.179999996</v>
      </c>
      <c r="U15" s="61">
        <v>4570527.25</v>
      </c>
      <c r="V15" s="61">
        <v>17615276.249999993</v>
      </c>
      <c r="W15" s="62">
        <f t="shared" si="9"/>
        <v>39818858.67999999</v>
      </c>
      <c r="X15" s="98">
        <v>5661064.55</v>
      </c>
      <c r="Y15" s="63">
        <v>7710826.270000003</v>
      </c>
      <c r="AA15" s="96" t="s">
        <v>64</v>
      </c>
      <c r="AB15" s="54" t="s">
        <v>59</v>
      </c>
      <c r="AC15" s="111">
        <f t="shared" si="3"/>
        <v>0.3031892328519481</v>
      </c>
      <c r="AD15" s="67">
        <f t="shared" si="3"/>
        <v>1.5770888872996638</v>
      </c>
      <c r="AE15" s="65">
        <f t="shared" si="4"/>
        <v>0.3537976714587596</v>
      </c>
      <c r="AF15" s="65">
        <f t="shared" si="4"/>
        <v>0.24524312047006003</v>
      </c>
      <c r="AG15" s="64">
        <f t="shared" si="5"/>
        <v>0.39342915105651044</v>
      </c>
      <c r="AH15" s="66">
        <f t="shared" si="6"/>
        <v>0.3322062241287367</v>
      </c>
      <c r="AI15" s="67">
        <f t="shared" si="7"/>
        <v>0.16706808103562998</v>
      </c>
      <c r="AJ15" s="68">
        <f t="shared" si="8"/>
        <v>0.28626299969077884</v>
      </c>
      <c r="AK15" s="68">
        <f t="shared" si="8"/>
        <v>0.9468282798506509</v>
      </c>
      <c r="AL15" s="107">
        <f t="shared" si="8"/>
        <v>0.1417579299189684</v>
      </c>
    </row>
    <row r="16" spans="1:38" ht="13.5">
      <c r="A16" s="96" t="s">
        <v>65</v>
      </c>
      <c r="B16" s="54" t="s">
        <v>62</v>
      </c>
      <c r="C16" s="22">
        <v>77694292.51055509</v>
      </c>
      <c r="D16" s="34">
        <v>6356295.992656355</v>
      </c>
      <c r="E16" s="29">
        <f t="shared" si="0"/>
        <v>84050588.50321144</v>
      </c>
      <c r="F16" s="97">
        <v>18350976.5</v>
      </c>
      <c r="G16" s="60">
        <v>16927091.17999999</v>
      </c>
      <c r="H16" s="61">
        <v>8665673.090000002</v>
      </c>
      <c r="I16" s="61">
        <v>19084110.450000007</v>
      </c>
      <c r="J16" s="62">
        <f t="shared" si="1"/>
        <v>44676874.72</v>
      </c>
      <c r="K16" s="98">
        <v>8189412.68</v>
      </c>
      <c r="L16" s="63">
        <v>7620741.380000007</v>
      </c>
      <c r="N16" s="96" t="s">
        <v>65</v>
      </c>
      <c r="O16" s="54" t="s">
        <v>62</v>
      </c>
      <c r="P16" s="22">
        <v>56923375.1128937</v>
      </c>
      <c r="Q16" s="34">
        <v>2354961.026564573</v>
      </c>
      <c r="R16" s="29">
        <f t="shared" si="2"/>
        <v>59278336.13945828</v>
      </c>
      <c r="S16" s="97">
        <v>14070646</v>
      </c>
      <c r="T16" s="60">
        <v>12182872.360000001</v>
      </c>
      <c r="U16" s="61">
        <v>6824215.850000002</v>
      </c>
      <c r="V16" s="61">
        <v>15572922.369999995</v>
      </c>
      <c r="W16" s="62">
        <f t="shared" si="9"/>
        <v>34580010.58</v>
      </c>
      <c r="X16" s="98">
        <v>4313881.359999999</v>
      </c>
      <c r="Y16" s="63">
        <v>6372828.04</v>
      </c>
      <c r="AA16" s="96" t="s">
        <v>65</v>
      </c>
      <c r="AB16" s="54" t="s">
        <v>62</v>
      </c>
      <c r="AC16" s="111">
        <f t="shared" si="3"/>
        <v>0.36489258334501984</v>
      </c>
      <c r="AD16" s="67">
        <f t="shared" si="3"/>
        <v>1.6991087839483043</v>
      </c>
      <c r="AE16" s="65">
        <f t="shared" si="4"/>
        <v>0.4178972281791773</v>
      </c>
      <c r="AF16" s="65">
        <f t="shared" si="4"/>
        <v>0.3042028418595706</v>
      </c>
      <c r="AG16" s="64">
        <f t="shared" si="5"/>
        <v>0.3894170996633495</v>
      </c>
      <c r="AH16" s="66">
        <f t="shared" si="6"/>
        <v>0.26984158773348277</v>
      </c>
      <c r="AI16" s="67">
        <f t="shared" si="7"/>
        <v>0.2254675131986812</v>
      </c>
      <c r="AJ16" s="68">
        <f t="shared" si="8"/>
        <v>0.2919855711623094</v>
      </c>
      <c r="AK16" s="68">
        <f t="shared" si="8"/>
        <v>0.8983861623862555</v>
      </c>
      <c r="AL16" s="107">
        <f t="shared" si="8"/>
        <v>0.19581782721380425</v>
      </c>
    </row>
    <row r="17" spans="1:38" ht="13.5">
      <c r="A17" s="96" t="s">
        <v>48</v>
      </c>
      <c r="B17" s="54" t="s">
        <v>62</v>
      </c>
      <c r="C17" s="22">
        <v>23107702.93504988</v>
      </c>
      <c r="D17" s="34">
        <v>1890478.6287306359</v>
      </c>
      <c r="E17" s="29">
        <f t="shared" si="0"/>
        <v>24998181.563780516</v>
      </c>
      <c r="F17" s="97">
        <v>5457915.890000001</v>
      </c>
      <c r="G17" s="60">
        <v>1813455.5500000003</v>
      </c>
      <c r="H17" s="61">
        <v>1029031.5399999992</v>
      </c>
      <c r="I17" s="61">
        <v>1541766.2900000007</v>
      </c>
      <c r="J17" s="62">
        <f t="shared" si="1"/>
        <v>4384253.38</v>
      </c>
      <c r="K17" s="98">
        <v>756515.55</v>
      </c>
      <c r="L17" s="63">
        <v>2266547.76</v>
      </c>
      <c r="N17" s="96" t="s">
        <v>48</v>
      </c>
      <c r="O17" s="54" t="s">
        <v>62</v>
      </c>
      <c r="P17" s="22">
        <v>16552534.492063036</v>
      </c>
      <c r="Q17" s="34">
        <v>684790.2733331791</v>
      </c>
      <c r="R17" s="29">
        <f t="shared" si="2"/>
        <v>17237324.765396215</v>
      </c>
      <c r="S17" s="97">
        <v>4091550.3000000003</v>
      </c>
      <c r="T17" s="60">
        <v>1286416.5600000003</v>
      </c>
      <c r="U17" s="61">
        <v>733145.5999999996</v>
      </c>
      <c r="V17" s="61">
        <v>1081400.65</v>
      </c>
      <c r="W17" s="62">
        <f t="shared" si="9"/>
        <v>3100962.8099999996</v>
      </c>
      <c r="X17" s="98">
        <v>380702.32</v>
      </c>
      <c r="Y17" s="63">
        <v>1853130.71</v>
      </c>
      <c r="AA17" s="96" t="s">
        <v>48</v>
      </c>
      <c r="AB17" s="54" t="s">
        <v>62</v>
      </c>
      <c r="AC17" s="111">
        <f t="shared" si="3"/>
        <v>0.3960220379622261</v>
      </c>
      <c r="AD17" s="67">
        <f t="shared" si="3"/>
        <v>1.7606680502759406</v>
      </c>
      <c r="AE17" s="65">
        <f t="shared" si="4"/>
        <v>0.4502355733277217</v>
      </c>
      <c r="AF17" s="65">
        <f t="shared" si="4"/>
        <v>0.3339481345249502</v>
      </c>
      <c r="AG17" s="64">
        <f t="shared" si="5"/>
        <v>0.40969543333615044</v>
      </c>
      <c r="AH17" s="66">
        <f t="shared" si="6"/>
        <v>0.40358414481379934</v>
      </c>
      <c r="AI17" s="67">
        <f t="shared" si="7"/>
        <v>0.42571237588954736</v>
      </c>
      <c r="AJ17" s="68">
        <f t="shared" si="8"/>
        <v>0.4138361691606358</v>
      </c>
      <c r="AK17" s="68">
        <f t="shared" si="8"/>
        <v>0.9871577089417265</v>
      </c>
      <c r="AL17" s="107">
        <f t="shared" si="8"/>
        <v>0.22309114395929464</v>
      </c>
    </row>
    <row r="18" spans="1:38" ht="13.5">
      <c r="A18" s="96" t="s">
        <v>66</v>
      </c>
      <c r="B18" s="54" t="s">
        <v>62</v>
      </c>
      <c r="C18" s="22">
        <v>19124009.623850312</v>
      </c>
      <c r="D18" s="34">
        <v>1564566.2224041382</v>
      </c>
      <c r="E18" s="29">
        <f t="shared" si="0"/>
        <v>20688575.84625445</v>
      </c>
      <c r="F18" s="97">
        <v>4516988.79</v>
      </c>
      <c r="G18" s="60">
        <v>1894872.659999999</v>
      </c>
      <c r="H18" s="61">
        <v>234551.0499999999</v>
      </c>
      <c r="I18" s="61">
        <v>464439.40000000014</v>
      </c>
      <c r="J18" s="62">
        <f t="shared" si="1"/>
        <v>2593863.1099999994</v>
      </c>
      <c r="K18" s="98">
        <v>637470.53</v>
      </c>
      <c r="L18" s="63">
        <v>1875802.2100000011</v>
      </c>
      <c r="N18" s="96" t="s">
        <v>66</v>
      </c>
      <c r="O18" s="54" t="s">
        <v>62</v>
      </c>
      <c r="P18" s="22">
        <v>14353235.842635361</v>
      </c>
      <c r="Q18" s="34">
        <v>593803.703227565</v>
      </c>
      <c r="R18" s="29">
        <f t="shared" si="2"/>
        <v>14947039.545862926</v>
      </c>
      <c r="S18" s="97">
        <v>3547915.0500000003</v>
      </c>
      <c r="T18" s="60">
        <v>1390459.1999999997</v>
      </c>
      <c r="U18" s="61">
        <v>202001.09000000003</v>
      </c>
      <c r="V18" s="61">
        <v>397172.65</v>
      </c>
      <c r="W18" s="62">
        <f t="shared" si="9"/>
        <v>1989632.94</v>
      </c>
      <c r="X18" s="98">
        <v>322991.57</v>
      </c>
      <c r="Y18" s="63">
        <v>1606909.41</v>
      </c>
      <c r="AA18" s="96" t="s">
        <v>66</v>
      </c>
      <c r="AB18" s="54" t="s">
        <v>62</v>
      </c>
      <c r="AC18" s="111">
        <f t="shared" si="3"/>
        <v>0.3323831527273924</v>
      </c>
      <c r="AD18" s="67">
        <f t="shared" si="3"/>
        <v>1.6348205878476056</v>
      </c>
      <c r="AE18" s="65">
        <f t="shared" si="4"/>
        <v>0.3841253167742289</v>
      </c>
      <c r="AF18" s="65">
        <f t="shared" si="4"/>
        <v>0.273138935499597</v>
      </c>
      <c r="AG18" s="64">
        <f t="shared" si="5"/>
        <v>0.3627675375156634</v>
      </c>
      <c r="AH18" s="66">
        <f t="shared" si="6"/>
        <v>0.16113754633700172</v>
      </c>
      <c r="AI18" s="67">
        <f t="shared" si="7"/>
        <v>0.16936400328673207</v>
      </c>
      <c r="AJ18" s="68">
        <f t="shared" si="8"/>
        <v>0.30368926742839286</v>
      </c>
      <c r="AK18" s="68">
        <f t="shared" si="8"/>
        <v>0.973644482424108</v>
      </c>
      <c r="AL18" s="107">
        <f t="shared" si="8"/>
        <v>0.1673353820238075</v>
      </c>
    </row>
    <row r="19" spans="1:38" ht="13.5">
      <c r="A19" s="96" t="s">
        <v>67</v>
      </c>
      <c r="B19" s="54" t="s">
        <v>62</v>
      </c>
      <c r="C19" s="22">
        <v>17758083.018578283</v>
      </c>
      <c r="D19" s="34">
        <v>1452817.5530128342</v>
      </c>
      <c r="E19" s="29">
        <f t="shared" si="0"/>
        <v>19210900.571591116</v>
      </c>
      <c r="F19" s="97">
        <v>4194364.27</v>
      </c>
      <c r="G19" s="60">
        <v>1133109.3099999998</v>
      </c>
      <c r="H19" s="61">
        <v>183977.0100000001</v>
      </c>
      <c r="I19" s="61">
        <v>368824.9999999998</v>
      </c>
      <c r="J19" s="62">
        <f t="shared" si="1"/>
        <v>1685911.3199999996</v>
      </c>
      <c r="K19" s="98">
        <v>407978.8300000001</v>
      </c>
      <c r="L19" s="63">
        <v>1741823.72</v>
      </c>
      <c r="N19" s="96" t="s">
        <v>67</v>
      </c>
      <c r="O19" s="54" t="s">
        <v>62</v>
      </c>
      <c r="P19" s="22">
        <v>13278725.891112015</v>
      </c>
      <c r="Q19" s="34">
        <v>549350.4484953148</v>
      </c>
      <c r="R19" s="29">
        <f t="shared" si="2"/>
        <v>13828076.33960733</v>
      </c>
      <c r="S19" s="97">
        <v>3282311.46</v>
      </c>
      <c r="T19" s="60">
        <v>837399.5799999996</v>
      </c>
      <c r="U19" s="61">
        <v>160974.33</v>
      </c>
      <c r="V19" s="61">
        <v>303058.16</v>
      </c>
      <c r="W19" s="62">
        <f t="shared" si="9"/>
        <v>1301432.0699999996</v>
      </c>
      <c r="X19" s="98">
        <v>210000.79</v>
      </c>
      <c r="Y19" s="63">
        <v>1486613.1100000008</v>
      </c>
      <c r="AA19" s="96" t="s">
        <v>67</v>
      </c>
      <c r="AB19" s="54" t="s">
        <v>62</v>
      </c>
      <c r="AC19" s="111">
        <f t="shared" si="3"/>
        <v>0.33733335292842237</v>
      </c>
      <c r="AD19" s="67">
        <f t="shared" si="3"/>
        <v>1.6446097513748086</v>
      </c>
      <c r="AE19" s="65">
        <f t="shared" si="4"/>
        <v>0.38926775494910526</v>
      </c>
      <c r="AF19" s="65">
        <f t="shared" si="4"/>
        <v>0.27786906304132386</v>
      </c>
      <c r="AG19" s="64">
        <f t="shared" si="5"/>
        <v>0.3531285864748108</v>
      </c>
      <c r="AH19" s="66">
        <f t="shared" si="6"/>
        <v>0.14289657239138753</v>
      </c>
      <c r="AI19" s="67">
        <f t="shared" si="7"/>
        <v>0.21701062264748083</v>
      </c>
      <c r="AJ19" s="68">
        <f t="shared" si="8"/>
        <v>0.2954278282077374</v>
      </c>
      <c r="AK19" s="68">
        <f t="shared" si="8"/>
        <v>0.9427490248965256</v>
      </c>
      <c r="AL19" s="107">
        <f t="shared" si="8"/>
        <v>0.17167251404099293</v>
      </c>
    </row>
    <row r="20" spans="1:38" ht="13.5">
      <c r="A20" s="96" t="s">
        <v>68</v>
      </c>
      <c r="B20" s="54" t="s">
        <v>62</v>
      </c>
      <c r="C20" s="22">
        <v>154612105.35635668</v>
      </c>
      <c r="D20" s="34">
        <v>12649066.925466377</v>
      </c>
      <c r="E20" s="29">
        <f t="shared" si="0"/>
        <v>167261172.28182307</v>
      </c>
      <c r="F20" s="97">
        <v>36518552.65</v>
      </c>
      <c r="G20" s="60">
        <v>46791931.31999999</v>
      </c>
      <c r="H20" s="61">
        <v>16109727.149999999</v>
      </c>
      <c r="I20" s="61">
        <v>36309292.11999999</v>
      </c>
      <c r="J20" s="62">
        <f t="shared" si="1"/>
        <v>99210950.58999997</v>
      </c>
      <c r="K20" s="98">
        <v>23219864.48</v>
      </c>
      <c r="L20" s="63">
        <v>15165320.830000002</v>
      </c>
      <c r="N20" s="96" t="s">
        <v>68</v>
      </c>
      <c r="O20" s="54" t="s">
        <v>62</v>
      </c>
      <c r="P20" s="22">
        <v>115579287.62231743</v>
      </c>
      <c r="Q20" s="34">
        <v>4781598.36955102</v>
      </c>
      <c r="R20" s="29">
        <f t="shared" si="2"/>
        <v>120360885.99186845</v>
      </c>
      <c r="S20" s="97">
        <v>28569550.5</v>
      </c>
      <c r="T20" s="60">
        <v>33219919.11999999</v>
      </c>
      <c r="U20" s="61">
        <v>13171367.450000007</v>
      </c>
      <c r="V20" s="61">
        <v>30501842.62999999</v>
      </c>
      <c r="W20" s="62">
        <f t="shared" si="9"/>
        <v>76893129.19999999</v>
      </c>
      <c r="X20" s="98">
        <v>12098108.93</v>
      </c>
      <c r="Y20" s="63">
        <v>12939621.390000006</v>
      </c>
      <c r="AA20" s="96" t="s">
        <v>68</v>
      </c>
      <c r="AB20" s="54" t="s">
        <v>62</v>
      </c>
      <c r="AC20" s="111">
        <f t="shared" si="3"/>
        <v>0.33771464193124445</v>
      </c>
      <c r="AD20" s="67">
        <f t="shared" si="3"/>
        <v>1.6453637356945339</v>
      </c>
      <c r="AE20" s="65">
        <f t="shared" si="4"/>
        <v>0.3896638505396446</v>
      </c>
      <c r="AF20" s="65">
        <f t="shared" si="4"/>
        <v>0.27823336422461376</v>
      </c>
      <c r="AG20" s="64">
        <f t="shared" si="5"/>
        <v>0.40855042876456005</v>
      </c>
      <c r="AH20" s="66">
        <f t="shared" si="6"/>
        <v>0.22308691266524416</v>
      </c>
      <c r="AI20" s="67">
        <f t="shared" si="7"/>
        <v>0.19039667735640675</v>
      </c>
      <c r="AJ20" s="68">
        <f t="shared" si="8"/>
        <v>0.29024467624345274</v>
      </c>
      <c r="AK20" s="68">
        <f t="shared" si="8"/>
        <v>0.9192970252087158</v>
      </c>
      <c r="AL20" s="107">
        <f t="shared" si="8"/>
        <v>0.17200653503819363</v>
      </c>
    </row>
    <row r="21" spans="1:38" ht="13.5">
      <c r="A21" s="96" t="s">
        <v>6</v>
      </c>
      <c r="B21" s="54" t="s">
        <v>62</v>
      </c>
      <c r="C21" s="22">
        <v>328151161.82858974</v>
      </c>
      <c r="D21" s="34">
        <v>26846578.397418626</v>
      </c>
      <c r="E21" s="29">
        <f t="shared" si="0"/>
        <v>354997740.22600836</v>
      </c>
      <c r="F21" s="97">
        <v>77507549.96</v>
      </c>
      <c r="G21" s="60">
        <v>122064498.53000009</v>
      </c>
      <c r="H21" s="61">
        <v>32501300.379999988</v>
      </c>
      <c r="I21" s="61">
        <v>53191267.71000003</v>
      </c>
      <c r="J21" s="62">
        <f t="shared" si="1"/>
        <v>207757066.62000012</v>
      </c>
      <c r="K21" s="98">
        <v>50365399.39999999</v>
      </c>
      <c r="L21" s="63">
        <v>32187115.22999998</v>
      </c>
      <c r="N21" s="96" t="s">
        <v>6</v>
      </c>
      <c r="O21" s="54" t="s">
        <v>62</v>
      </c>
      <c r="P21" s="22">
        <v>238705025.73866206</v>
      </c>
      <c r="Q21" s="34">
        <v>9875398.83058628</v>
      </c>
      <c r="R21" s="29">
        <f t="shared" si="2"/>
        <v>248580424.56924835</v>
      </c>
      <c r="S21" s="97">
        <v>59004475.9</v>
      </c>
      <c r="T21" s="60">
        <v>87797789.79000002</v>
      </c>
      <c r="U21" s="61">
        <v>25808158.459999997</v>
      </c>
      <c r="V21" s="61">
        <v>45612596.45</v>
      </c>
      <c r="W21" s="62">
        <f t="shared" si="9"/>
        <v>159218544.70000002</v>
      </c>
      <c r="X21" s="98">
        <v>25517191.49</v>
      </c>
      <c r="Y21" s="63">
        <v>26724101.92000002</v>
      </c>
      <c r="AA21" s="96" t="s">
        <v>6</v>
      </c>
      <c r="AB21" s="54" t="s">
        <v>62</v>
      </c>
      <c r="AC21" s="111">
        <f t="shared" si="3"/>
        <v>0.37471408829010033</v>
      </c>
      <c r="AD21" s="67">
        <f t="shared" si="3"/>
        <v>1.7185310545908155</v>
      </c>
      <c r="AE21" s="65">
        <f t="shared" si="4"/>
        <v>0.42810014441468924</v>
      </c>
      <c r="AF21" s="65">
        <f t="shared" si="4"/>
        <v>0.3135876351373539</v>
      </c>
      <c r="AG21" s="64">
        <f t="shared" si="5"/>
        <v>0.39029124562202777</v>
      </c>
      <c r="AH21" s="66">
        <f t="shared" si="6"/>
        <v>0.2593420964294557</v>
      </c>
      <c r="AI21" s="67">
        <f t="shared" si="7"/>
        <v>0.16615303336892207</v>
      </c>
      <c r="AJ21" s="68">
        <f t="shared" si="8"/>
        <v>0.3048547015139256</v>
      </c>
      <c r="AK21" s="68">
        <f t="shared" si="8"/>
        <v>0.9737830246615433</v>
      </c>
      <c r="AL21" s="107">
        <f t="shared" si="8"/>
        <v>0.20442270899706094</v>
      </c>
    </row>
    <row r="22" spans="1:38" ht="13.5">
      <c r="A22" s="96" t="s">
        <v>7</v>
      </c>
      <c r="B22" s="54" t="s">
        <v>62</v>
      </c>
      <c r="C22" s="22">
        <v>18355481.44275192</v>
      </c>
      <c r="D22" s="34">
        <v>1501691.686322926</v>
      </c>
      <c r="E22" s="29">
        <f t="shared" si="0"/>
        <v>19857173.12907485</v>
      </c>
      <c r="F22" s="97">
        <v>4335466.57</v>
      </c>
      <c r="G22" s="60">
        <v>995428.1099999998</v>
      </c>
      <c r="H22" s="61">
        <v>157896.96</v>
      </c>
      <c r="I22" s="61">
        <v>382765.78000000014</v>
      </c>
      <c r="J22" s="62">
        <f t="shared" si="1"/>
        <v>1536090.85</v>
      </c>
      <c r="K22" s="98">
        <v>326728.2</v>
      </c>
      <c r="L22" s="63">
        <v>1800420.2700000003</v>
      </c>
      <c r="N22" s="96" t="s">
        <v>7</v>
      </c>
      <c r="O22" s="54" t="s">
        <v>62</v>
      </c>
      <c r="P22" s="22">
        <v>13687174.388000773</v>
      </c>
      <c r="Q22" s="34">
        <v>566248.2607138451</v>
      </c>
      <c r="R22" s="29">
        <f t="shared" si="2"/>
        <v>14253422.648714619</v>
      </c>
      <c r="S22" s="97">
        <v>3383274.1799999997</v>
      </c>
      <c r="T22" s="60">
        <v>733215.8499999997</v>
      </c>
      <c r="U22" s="61">
        <v>146522.28</v>
      </c>
      <c r="V22" s="61">
        <v>308593.93</v>
      </c>
      <c r="W22" s="62">
        <f t="shared" si="9"/>
        <v>1188332.0599999998</v>
      </c>
      <c r="X22" s="98">
        <v>166375.24000000002</v>
      </c>
      <c r="Y22" s="63">
        <v>1532340.759999999</v>
      </c>
      <c r="AA22" s="96" t="s">
        <v>7</v>
      </c>
      <c r="AB22" s="54" t="s">
        <v>62</v>
      </c>
      <c r="AC22" s="111">
        <f t="shared" si="3"/>
        <v>0.3410716428690894</v>
      </c>
      <c r="AD22" s="67">
        <f t="shared" si="3"/>
        <v>1.6520022938875027</v>
      </c>
      <c r="AE22" s="65">
        <f t="shared" si="4"/>
        <v>0.39315121837529876</v>
      </c>
      <c r="AF22" s="65">
        <f t="shared" si="4"/>
        <v>0.2814410950282489</v>
      </c>
      <c r="AG22" s="64">
        <f t="shared" si="5"/>
        <v>0.3576194649911075</v>
      </c>
      <c r="AH22" s="66">
        <f t="shared" si="6"/>
        <v>0.07763106061412639</v>
      </c>
      <c r="AI22" s="67">
        <f t="shared" si="7"/>
        <v>0.24035420917060857</v>
      </c>
      <c r="AJ22" s="68">
        <f t="shared" si="8"/>
        <v>0.29264445663445304</v>
      </c>
      <c r="AK22" s="68">
        <f t="shared" si="8"/>
        <v>0.9638030274216283</v>
      </c>
      <c r="AL22" s="107">
        <f t="shared" si="8"/>
        <v>0.17494771202196646</v>
      </c>
    </row>
    <row r="23" spans="1:38" ht="13.5">
      <c r="A23" s="96" t="s">
        <v>8</v>
      </c>
      <c r="B23" s="54" t="s">
        <v>59</v>
      </c>
      <c r="C23" s="22">
        <v>60131885.13322811</v>
      </c>
      <c r="D23" s="34">
        <v>4919486.980993932</v>
      </c>
      <c r="E23" s="29">
        <f t="shared" si="0"/>
        <v>65051372.11422204</v>
      </c>
      <c r="F23" s="97">
        <v>14202829.77</v>
      </c>
      <c r="G23" s="60">
        <v>13033391.170000004</v>
      </c>
      <c r="H23" s="61">
        <v>6821545.380000004</v>
      </c>
      <c r="I23" s="61">
        <v>17810044.190000013</v>
      </c>
      <c r="J23" s="62">
        <f t="shared" si="1"/>
        <v>37664980.740000024</v>
      </c>
      <c r="K23" s="98">
        <v>8251241.45</v>
      </c>
      <c r="L23" s="63">
        <v>5898110.800000003</v>
      </c>
      <c r="N23" s="96" t="s">
        <v>8</v>
      </c>
      <c r="O23" s="54" t="s">
        <v>59</v>
      </c>
      <c r="P23" s="22">
        <v>45098062.90994931</v>
      </c>
      <c r="Q23" s="34">
        <v>1865739.3413443323</v>
      </c>
      <c r="R23" s="29">
        <f t="shared" si="2"/>
        <v>46963802.251293644</v>
      </c>
      <c r="S23" s="97">
        <v>11147597.59</v>
      </c>
      <c r="T23" s="60">
        <v>8980395.39</v>
      </c>
      <c r="U23" s="61">
        <v>5024096.260000001</v>
      </c>
      <c r="V23" s="61">
        <v>14207094.819999998</v>
      </c>
      <c r="W23" s="62">
        <f t="shared" si="9"/>
        <v>28211586.47</v>
      </c>
      <c r="X23" s="98">
        <v>4199394.94</v>
      </c>
      <c r="Y23" s="63">
        <v>5048931.089999997</v>
      </c>
      <c r="AA23" s="96" t="s">
        <v>8</v>
      </c>
      <c r="AB23" s="54" t="s">
        <v>59</v>
      </c>
      <c r="AC23" s="111">
        <f t="shared" si="3"/>
        <v>0.3333584915453678</v>
      </c>
      <c r="AD23" s="67">
        <f t="shared" si="3"/>
        <v>1.6367493421933554</v>
      </c>
      <c r="AE23" s="65">
        <f t="shared" si="4"/>
        <v>0.38513853214323523</v>
      </c>
      <c r="AF23" s="65">
        <f t="shared" si="4"/>
        <v>0.27407090678808754</v>
      </c>
      <c r="AG23" s="64">
        <f t="shared" si="5"/>
        <v>0.45131596149019915</v>
      </c>
      <c r="AH23" s="66">
        <f t="shared" si="6"/>
        <v>0.3577656611221065</v>
      </c>
      <c r="AI23" s="67">
        <f t="shared" si="7"/>
        <v>0.2536021203242744</v>
      </c>
      <c r="AJ23" s="68">
        <f t="shared" si="8"/>
        <v>0.33508906987746667</v>
      </c>
      <c r="AK23" s="68">
        <f t="shared" si="8"/>
        <v>0.9648643597213078</v>
      </c>
      <c r="AL23" s="107">
        <f t="shared" si="8"/>
        <v>0.16818999801401646</v>
      </c>
    </row>
    <row r="24" spans="1:38" ht="13.5">
      <c r="A24" s="96" t="s">
        <v>9</v>
      </c>
      <c r="B24" s="54" t="s">
        <v>59</v>
      </c>
      <c r="C24" s="22">
        <v>50148970.26260422</v>
      </c>
      <c r="D24" s="34">
        <v>4102768.5357032996</v>
      </c>
      <c r="E24" s="29">
        <f t="shared" si="0"/>
        <v>54251738.79830752</v>
      </c>
      <c r="F24" s="97">
        <v>11844918.66</v>
      </c>
      <c r="G24" s="60">
        <v>10507691.2</v>
      </c>
      <c r="H24" s="61">
        <v>3151888.9100000006</v>
      </c>
      <c r="I24" s="61">
        <v>8837943.969999993</v>
      </c>
      <c r="J24" s="62">
        <f t="shared" si="1"/>
        <v>22497524.07999999</v>
      </c>
      <c r="K24" s="98">
        <v>4299076.24</v>
      </c>
      <c r="L24" s="63">
        <v>4918924.189999998</v>
      </c>
      <c r="N24" s="96" t="s">
        <v>9</v>
      </c>
      <c r="O24" s="54" t="s">
        <v>59</v>
      </c>
      <c r="P24" s="22">
        <v>37423324.336702555</v>
      </c>
      <c r="Q24" s="34">
        <v>1548229.8786366319</v>
      </c>
      <c r="R24" s="29">
        <f t="shared" si="2"/>
        <v>38971554.215339184</v>
      </c>
      <c r="S24" s="97">
        <v>9250511.71</v>
      </c>
      <c r="T24" s="60">
        <v>7671555.950000001</v>
      </c>
      <c r="U24" s="61">
        <v>2612013.1099999994</v>
      </c>
      <c r="V24" s="61">
        <v>8683872.309999999</v>
      </c>
      <c r="W24" s="62">
        <f t="shared" si="9"/>
        <v>18967441.369999997</v>
      </c>
      <c r="X24" s="98">
        <v>2228771.25</v>
      </c>
      <c r="Y24" s="63">
        <v>4189709.5899999966</v>
      </c>
      <c r="AA24" s="96" t="s">
        <v>9</v>
      </c>
      <c r="AB24" s="54" t="s">
        <v>59</v>
      </c>
      <c r="AC24" s="111">
        <f t="shared" si="3"/>
        <v>0.34004584444202135</v>
      </c>
      <c r="AD24" s="67">
        <f t="shared" si="3"/>
        <v>1.649973748934615</v>
      </c>
      <c r="AE24" s="65">
        <f t="shared" si="4"/>
        <v>0.3920855837192674</v>
      </c>
      <c r="AF24" s="65">
        <f t="shared" si="4"/>
        <v>0.28046091192937905</v>
      </c>
      <c r="AG24" s="64">
        <f t="shared" si="5"/>
        <v>0.3696949182779534</v>
      </c>
      <c r="AH24" s="66">
        <f t="shared" si="6"/>
        <v>0.20668954452529587</v>
      </c>
      <c r="AI24" s="67">
        <f t="shared" si="7"/>
        <v>0.017742276083743347</v>
      </c>
      <c r="AJ24" s="68">
        <f t="shared" si="8"/>
        <v>0.18611275190671606</v>
      </c>
      <c r="AK24" s="68">
        <f t="shared" si="8"/>
        <v>0.928899719969019</v>
      </c>
      <c r="AL24" s="107">
        <f t="shared" si="8"/>
        <v>0.1740489607538649</v>
      </c>
    </row>
    <row r="25" spans="1:38" ht="13.5">
      <c r="A25" s="96" t="s">
        <v>69</v>
      </c>
      <c r="B25" s="54" t="s">
        <v>62</v>
      </c>
      <c r="C25" s="22">
        <v>17129570.093145594</v>
      </c>
      <c r="D25" s="34">
        <v>1401397.8919261748</v>
      </c>
      <c r="E25" s="29">
        <f t="shared" si="0"/>
        <v>18530967.985071767</v>
      </c>
      <c r="F25" s="97">
        <v>4045912.87</v>
      </c>
      <c r="G25" s="60">
        <v>707453.1900000001</v>
      </c>
      <c r="H25" s="61">
        <v>222511.87999999998</v>
      </c>
      <c r="I25" s="61">
        <v>257976.99999999994</v>
      </c>
      <c r="J25" s="62">
        <f t="shared" si="1"/>
        <v>1187942.07</v>
      </c>
      <c r="K25" s="98">
        <v>222203.61000000002</v>
      </c>
      <c r="L25" s="63">
        <v>1680175.21</v>
      </c>
      <c r="N25" s="96" t="s">
        <v>69</v>
      </c>
      <c r="O25" s="54" t="s">
        <v>62</v>
      </c>
      <c r="P25" s="22">
        <v>12766350.638714118</v>
      </c>
      <c r="Q25" s="34">
        <v>528153.1294876786</v>
      </c>
      <c r="R25" s="29">
        <f t="shared" si="2"/>
        <v>13294503.768201796</v>
      </c>
      <c r="S25" s="97">
        <v>3155659.74</v>
      </c>
      <c r="T25" s="60">
        <v>524360.7500000001</v>
      </c>
      <c r="U25" s="61">
        <v>170406.71999999997</v>
      </c>
      <c r="V25" s="61">
        <v>173968.56999999998</v>
      </c>
      <c r="W25" s="62">
        <f t="shared" si="9"/>
        <v>868736.04</v>
      </c>
      <c r="X25" s="98">
        <v>114000.76000000001</v>
      </c>
      <c r="Y25" s="63">
        <v>1429250.4900000005</v>
      </c>
      <c r="AA25" s="96" t="s">
        <v>69</v>
      </c>
      <c r="AB25" s="54" t="s">
        <v>62</v>
      </c>
      <c r="AC25" s="111">
        <f t="shared" si="3"/>
        <v>0.3417749972494064</v>
      </c>
      <c r="AD25" s="67">
        <f t="shared" si="3"/>
        <v>1.6533931424122486</v>
      </c>
      <c r="AE25" s="65">
        <f t="shared" si="4"/>
        <v>0.3938818859410689</v>
      </c>
      <c r="AF25" s="65">
        <f t="shared" si="4"/>
        <v>0.28211315647104573</v>
      </c>
      <c r="AG25" s="64">
        <f t="shared" si="5"/>
        <v>0.34917266404855796</v>
      </c>
      <c r="AH25" s="66">
        <f t="shared" si="6"/>
        <v>0.3057693968876345</v>
      </c>
      <c r="AI25" s="67">
        <f t="shared" si="7"/>
        <v>0.48289429521665883</v>
      </c>
      <c r="AJ25" s="68">
        <f t="shared" si="8"/>
        <v>0.36743730581270695</v>
      </c>
      <c r="AK25" s="68">
        <f t="shared" si="8"/>
        <v>0.9491414794076811</v>
      </c>
      <c r="AL25" s="107">
        <f t="shared" si="8"/>
        <v>0.17556385095239624</v>
      </c>
    </row>
    <row r="26" spans="1:38" ht="13.5">
      <c r="A26" s="96" t="s">
        <v>38</v>
      </c>
      <c r="B26" s="54" t="s">
        <v>62</v>
      </c>
      <c r="C26" s="22">
        <v>19643967.511556994</v>
      </c>
      <c r="D26" s="34">
        <v>1607104.8199147736</v>
      </c>
      <c r="E26" s="29">
        <f t="shared" si="0"/>
        <v>21251072.331471767</v>
      </c>
      <c r="F26" s="97">
        <v>4639800.1</v>
      </c>
      <c r="G26" s="60">
        <v>3132695.4900000016</v>
      </c>
      <c r="H26" s="61">
        <v>329168.81999999983</v>
      </c>
      <c r="I26" s="61">
        <v>355081.25999999983</v>
      </c>
      <c r="J26" s="62">
        <f t="shared" si="1"/>
        <v>3816945.570000001</v>
      </c>
      <c r="K26" s="98">
        <v>1032936.24</v>
      </c>
      <c r="L26" s="63">
        <v>1926803.0099999998</v>
      </c>
      <c r="N26" s="96" t="s">
        <v>38</v>
      </c>
      <c r="O26" s="54" t="s">
        <v>62</v>
      </c>
      <c r="P26" s="22">
        <v>14719180.877944324</v>
      </c>
      <c r="Q26" s="34">
        <v>608943.1136670096</v>
      </c>
      <c r="R26" s="29">
        <f t="shared" si="2"/>
        <v>15328123.991611334</v>
      </c>
      <c r="S26" s="97">
        <v>3638371.4699999997</v>
      </c>
      <c r="T26" s="60">
        <v>2310665.81</v>
      </c>
      <c r="U26" s="61">
        <v>265704.4399999999</v>
      </c>
      <c r="V26" s="61">
        <v>325372.81</v>
      </c>
      <c r="W26" s="62">
        <f t="shared" si="9"/>
        <v>2901743.06</v>
      </c>
      <c r="X26" s="98">
        <v>526419.4</v>
      </c>
      <c r="Y26" s="63">
        <v>1647878.51</v>
      </c>
      <c r="AA26" s="96" t="s">
        <v>38</v>
      </c>
      <c r="AB26" s="54" t="s">
        <v>62</v>
      </c>
      <c r="AC26" s="111">
        <f t="shared" si="3"/>
        <v>0.3345829278443153</v>
      </c>
      <c r="AD26" s="67">
        <f t="shared" si="3"/>
        <v>1.6391706940191986</v>
      </c>
      <c r="AE26" s="65">
        <f t="shared" si="4"/>
        <v>0.38641051854107533</v>
      </c>
      <c r="AF26" s="65">
        <f t="shared" si="4"/>
        <v>0.2752408978184957</v>
      </c>
      <c r="AG26" s="64">
        <f t="shared" si="5"/>
        <v>0.35575446541964517</v>
      </c>
      <c r="AH26" s="66">
        <f t="shared" si="6"/>
        <v>0.2388532912735668</v>
      </c>
      <c r="AI26" s="67">
        <f t="shared" si="7"/>
        <v>0.09130587770994092</v>
      </c>
      <c r="AJ26" s="68">
        <f t="shared" si="8"/>
        <v>0.31539750111438236</v>
      </c>
      <c r="AK26" s="68">
        <f t="shared" si="8"/>
        <v>0.9621925787689434</v>
      </c>
      <c r="AL26" s="107">
        <f t="shared" si="8"/>
        <v>0.16926278139278583</v>
      </c>
    </row>
    <row r="27" spans="1:38" ht="13.5">
      <c r="A27" s="96" t="s">
        <v>70</v>
      </c>
      <c r="B27" s="54" t="s">
        <v>59</v>
      </c>
      <c r="C27" s="22">
        <v>62829858.109067865</v>
      </c>
      <c r="D27" s="34">
        <v>5140212.5228642775</v>
      </c>
      <c r="E27" s="29">
        <f t="shared" si="0"/>
        <v>67970070.63193214</v>
      </c>
      <c r="F27" s="97">
        <v>14840076.56</v>
      </c>
      <c r="G27" s="60">
        <v>11692770.740000002</v>
      </c>
      <c r="H27" s="61">
        <v>2810099.5000000014</v>
      </c>
      <c r="I27" s="61">
        <v>6466273.569999999</v>
      </c>
      <c r="J27" s="62">
        <f t="shared" si="1"/>
        <v>20969143.810000002</v>
      </c>
      <c r="K27" s="98">
        <v>4715085.130000001</v>
      </c>
      <c r="L27" s="63">
        <v>6162744.880000002</v>
      </c>
      <c r="N27" s="96" t="s">
        <v>70</v>
      </c>
      <c r="O27" s="54" t="s">
        <v>59</v>
      </c>
      <c r="P27" s="22">
        <v>45293734.694112375</v>
      </c>
      <c r="Q27" s="34">
        <v>1873834.4227053667</v>
      </c>
      <c r="R27" s="29">
        <f t="shared" si="2"/>
        <v>47167569.11681774</v>
      </c>
      <c r="S27" s="97">
        <v>11195964.84</v>
      </c>
      <c r="T27" s="60">
        <v>8392604.680000002</v>
      </c>
      <c r="U27" s="61">
        <v>2201633.4299999992</v>
      </c>
      <c r="V27" s="61">
        <v>5658719.6499999985</v>
      </c>
      <c r="W27" s="62">
        <f t="shared" si="9"/>
        <v>16252957.76</v>
      </c>
      <c r="X27" s="98">
        <v>2391796.92</v>
      </c>
      <c r="Y27" s="63">
        <v>5070837.3900000015</v>
      </c>
      <c r="AA27" s="96" t="s">
        <v>70</v>
      </c>
      <c r="AB27" s="54" t="s">
        <v>59</v>
      </c>
      <c r="AC27" s="111">
        <f t="shared" si="3"/>
        <v>0.38716443970417314</v>
      </c>
      <c r="AD27" s="67">
        <f t="shared" si="3"/>
        <v>1.743151935187019</v>
      </c>
      <c r="AE27" s="65">
        <f t="shared" si="4"/>
        <v>0.4410339965494894</v>
      </c>
      <c r="AF27" s="65">
        <f t="shared" si="4"/>
        <v>0.32548438406850155</v>
      </c>
      <c r="AG27" s="64">
        <f t="shared" si="5"/>
        <v>0.3932231036527267</v>
      </c>
      <c r="AH27" s="66">
        <f t="shared" si="6"/>
        <v>0.27637029021675175</v>
      </c>
      <c r="AI27" s="67">
        <f t="shared" si="7"/>
        <v>0.14270965341073238</v>
      </c>
      <c r="AJ27" s="68">
        <f t="shared" si="8"/>
        <v>0.290174017532179</v>
      </c>
      <c r="AK27" s="68">
        <f t="shared" si="8"/>
        <v>0.9713568031520003</v>
      </c>
      <c r="AL27" s="107">
        <f t="shared" si="8"/>
        <v>0.21533080357759204</v>
      </c>
    </row>
    <row r="28" spans="1:38" ht="13.5">
      <c r="A28" s="96" t="s">
        <v>10</v>
      </c>
      <c r="B28" s="54" t="s">
        <v>62</v>
      </c>
      <c r="C28" s="22">
        <v>46642020.25402933</v>
      </c>
      <c r="D28" s="34">
        <v>3815859.2716422053</v>
      </c>
      <c r="E28" s="29">
        <f t="shared" si="0"/>
        <v>50457879.52567154</v>
      </c>
      <c r="F28" s="97">
        <v>11016595.81</v>
      </c>
      <c r="G28" s="60">
        <v>11992945.389999995</v>
      </c>
      <c r="H28" s="61">
        <v>1785359.4200000002</v>
      </c>
      <c r="I28" s="61">
        <v>6223903.969999996</v>
      </c>
      <c r="J28" s="62">
        <f t="shared" si="1"/>
        <v>20002208.77999999</v>
      </c>
      <c r="K28" s="98">
        <v>4285684.22</v>
      </c>
      <c r="L28" s="63">
        <v>4574940.59</v>
      </c>
      <c r="N28" s="96" t="s">
        <v>10</v>
      </c>
      <c r="O28" s="54" t="s">
        <v>62</v>
      </c>
      <c r="P28" s="22">
        <v>35139536.883768715</v>
      </c>
      <c r="Q28" s="34">
        <v>1453747.9488969815</v>
      </c>
      <c r="R28" s="29">
        <f t="shared" si="2"/>
        <v>36593284.8326657</v>
      </c>
      <c r="S28" s="97">
        <v>8685992.05</v>
      </c>
      <c r="T28" s="60">
        <v>8822291.359999998</v>
      </c>
      <c r="U28" s="61">
        <v>1365989.15</v>
      </c>
      <c r="V28" s="61">
        <v>5489432.5</v>
      </c>
      <c r="W28" s="62">
        <f t="shared" si="9"/>
        <v>15677713.009999998</v>
      </c>
      <c r="X28" s="98">
        <v>2197812.6199999996</v>
      </c>
      <c r="Y28" s="63">
        <v>3934029.35</v>
      </c>
      <c r="AA28" s="96" t="s">
        <v>10</v>
      </c>
      <c r="AB28" s="54" t="s">
        <v>62</v>
      </c>
      <c r="AC28" s="111">
        <f t="shared" si="3"/>
        <v>0.3273373638448185</v>
      </c>
      <c r="AD28" s="67">
        <f t="shared" si="3"/>
        <v>1.6248424113254671</v>
      </c>
      <c r="AE28" s="65">
        <f t="shared" si="4"/>
        <v>0.3788835781320552</v>
      </c>
      <c r="AF28" s="65">
        <f t="shared" si="4"/>
        <v>0.26831751014554506</v>
      </c>
      <c r="AG28" s="64">
        <f t="shared" si="5"/>
        <v>0.35939121715880384</v>
      </c>
      <c r="AH28" s="66">
        <f t="shared" si="6"/>
        <v>0.30700849271020947</v>
      </c>
      <c r="AI28" s="67">
        <f t="shared" si="7"/>
        <v>0.13379734061763138</v>
      </c>
      <c r="AJ28" s="68">
        <f t="shared" si="8"/>
        <v>0.2758371560470345</v>
      </c>
      <c r="AK28" s="68">
        <f t="shared" si="8"/>
        <v>0.9499770731137218</v>
      </c>
      <c r="AL28" s="107">
        <f t="shared" si="8"/>
        <v>0.16291470728351332</v>
      </c>
    </row>
    <row r="29" spans="1:38" ht="13.5">
      <c r="A29" s="96" t="s">
        <v>11</v>
      </c>
      <c r="B29" s="54" t="s">
        <v>63</v>
      </c>
      <c r="C29" s="22">
        <v>22002792.42367317</v>
      </c>
      <c r="D29" s="34">
        <v>1800084.1090205354</v>
      </c>
      <c r="E29" s="29">
        <f t="shared" si="0"/>
        <v>23802876.532693706</v>
      </c>
      <c r="F29" s="97">
        <v>5196941.930000001</v>
      </c>
      <c r="G29" s="60">
        <v>1681139.1900000002</v>
      </c>
      <c r="H29" s="61">
        <v>326017.92</v>
      </c>
      <c r="I29" s="61">
        <v>929240.8300000007</v>
      </c>
      <c r="J29" s="62">
        <f t="shared" si="1"/>
        <v>2936397.940000001</v>
      </c>
      <c r="K29" s="98">
        <v>663498.0499999999</v>
      </c>
      <c r="L29" s="63">
        <v>2158171.300000001</v>
      </c>
      <c r="N29" s="96" t="s">
        <v>11</v>
      </c>
      <c r="O29" s="54" t="s">
        <v>63</v>
      </c>
      <c r="P29" s="22">
        <v>16516769.245977603</v>
      </c>
      <c r="Q29" s="34">
        <v>683310.6425678509</v>
      </c>
      <c r="R29" s="29">
        <f t="shared" si="2"/>
        <v>17200079.888545454</v>
      </c>
      <c r="S29" s="97">
        <v>4082709.6700000004</v>
      </c>
      <c r="T29" s="60">
        <v>1370015.0700000008</v>
      </c>
      <c r="U29" s="61">
        <v>273215.4600000002</v>
      </c>
      <c r="V29" s="61">
        <v>885271.9299999988</v>
      </c>
      <c r="W29" s="62">
        <f t="shared" si="9"/>
        <v>2528502.46</v>
      </c>
      <c r="X29" s="98">
        <v>392953.23000000004</v>
      </c>
      <c r="Y29" s="63">
        <v>1849126.6300000004</v>
      </c>
      <c r="AA29" s="96" t="s">
        <v>11</v>
      </c>
      <c r="AB29" s="54" t="s">
        <v>63</v>
      </c>
      <c r="AC29" s="111">
        <f t="shared" si="3"/>
        <v>0.33214868452749036</v>
      </c>
      <c r="AD29" s="67">
        <f t="shared" si="3"/>
        <v>1.634356904285728</v>
      </c>
      <c r="AE29" s="65">
        <f t="shared" si="4"/>
        <v>0.38388174281361587</v>
      </c>
      <c r="AF29" s="65">
        <f t="shared" si="4"/>
        <v>0.27291488987998513</v>
      </c>
      <c r="AG29" s="64">
        <f t="shared" si="5"/>
        <v>0.22709539976082116</v>
      </c>
      <c r="AH29" s="66">
        <f t="shared" si="6"/>
        <v>0.1932630752300757</v>
      </c>
      <c r="AI29" s="67">
        <f t="shared" si="7"/>
        <v>0.04966711188956596</v>
      </c>
      <c r="AJ29" s="68">
        <f t="shared" si="8"/>
        <v>0.1613189966997306</v>
      </c>
      <c r="AK29" s="68">
        <f t="shared" si="8"/>
        <v>0.6884911468980668</v>
      </c>
      <c r="AL29" s="107">
        <f t="shared" si="8"/>
        <v>0.16713007372567068</v>
      </c>
    </row>
    <row r="30" spans="1:38" ht="13.5">
      <c r="A30" s="96" t="s">
        <v>12</v>
      </c>
      <c r="B30" s="54" t="s">
        <v>59</v>
      </c>
      <c r="C30" s="22">
        <v>23933620.085137174</v>
      </c>
      <c r="D30" s="34">
        <v>1958048.2493775166</v>
      </c>
      <c r="E30" s="29">
        <f t="shared" si="0"/>
        <v>25891668.33451469</v>
      </c>
      <c r="F30" s="97">
        <v>5652993.119999999</v>
      </c>
      <c r="G30" s="60">
        <v>2397134.1999999997</v>
      </c>
      <c r="H30" s="61">
        <v>896585.3300000005</v>
      </c>
      <c r="I30" s="61">
        <v>2849263.7999999984</v>
      </c>
      <c r="J30" s="62">
        <f t="shared" si="1"/>
        <v>6142983.329999998</v>
      </c>
      <c r="K30" s="98">
        <v>1177530.7</v>
      </c>
      <c r="L30" s="63">
        <v>2347558.990000002</v>
      </c>
      <c r="N30" s="96" t="s">
        <v>12</v>
      </c>
      <c r="O30" s="54" t="s">
        <v>59</v>
      </c>
      <c r="P30" s="22">
        <v>17967072.836224746</v>
      </c>
      <c r="Q30" s="34">
        <v>743310.7422981143</v>
      </c>
      <c r="R30" s="29">
        <f t="shared" si="2"/>
        <v>18710383.57852286</v>
      </c>
      <c r="S30" s="97">
        <v>4441203.99</v>
      </c>
      <c r="T30" s="60">
        <v>1611177.5099999998</v>
      </c>
      <c r="U30" s="61">
        <v>687529.6499999997</v>
      </c>
      <c r="V30" s="61">
        <v>2548792.099999999</v>
      </c>
      <c r="W30" s="62">
        <f t="shared" si="9"/>
        <v>4847499.259999998</v>
      </c>
      <c r="X30" s="98">
        <v>564951.5</v>
      </c>
      <c r="Y30" s="63">
        <v>2011494.6299999992</v>
      </c>
      <c r="AA30" s="96" t="s">
        <v>12</v>
      </c>
      <c r="AB30" s="54" t="s">
        <v>59</v>
      </c>
      <c r="AC30" s="111">
        <f t="shared" si="3"/>
        <v>0.33208232099348045</v>
      </c>
      <c r="AD30" s="67">
        <f t="shared" si="3"/>
        <v>1.6342256851068298</v>
      </c>
      <c r="AE30" s="65">
        <f t="shared" si="4"/>
        <v>0.38381280243955174</v>
      </c>
      <c r="AF30" s="65">
        <f t="shared" si="4"/>
        <v>0.27285149088592053</v>
      </c>
      <c r="AG30" s="64">
        <f t="shared" si="5"/>
        <v>0.487815082523092</v>
      </c>
      <c r="AH30" s="66">
        <f t="shared" si="6"/>
        <v>0.3040678754727173</v>
      </c>
      <c r="AI30" s="67">
        <f t="shared" si="7"/>
        <v>0.11788788108688797</v>
      </c>
      <c r="AJ30" s="68">
        <f t="shared" si="8"/>
        <v>0.2672479149589393</v>
      </c>
      <c r="AK30" s="68">
        <f t="shared" si="8"/>
        <v>1.0843040508787039</v>
      </c>
      <c r="AL30" s="107">
        <f t="shared" si="8"/>
        <v>0.16707196479068065</v>
      </c>
    </row>
    <row r="31" spans="1:38" ht="13.5">
      <c r="A31" s="96" t="s">
        <v>71</v>
      </c>
      <c r="B31" s="54" t="s">
        <v>59</v>
      </c>
      <c r="C31" s="22">
        <v>34849278.56017106</v>
      </c>
      <c r="D31" s="34">
        <v>2851075.9606812433</v>
      </c>
      <c r="E31" s="29">
        <f t="shared" si="0"/>
        <v>37700354.520852305</v>
      </c>
      <c r="F31" s="97">
        <v>8231213.2700000005</v>
      </c>
      <c r="G31" s="60">
        <v>4857304.6</v>
      </c>
      <c r="H31" s="61">
        <v>2071894.5200000007</v>
      </c>
      <c r="I31" s="61">
        <v>5652204.319999999</v>
      </c>
      <c r="J31" s="62">
        <f t="shared" si="1"/>
        <v>12581403.44</v>
      </c>
      <c r="K31" s="98">
        <v>2618382.11</v>
      </c>
      <c r="L31" s="63">
        <v>3418234.85</v>
      </c>
      <c r="N31" s="96" t="s">
        <v>71</v>
      </c>
      <c r="O31" s="54" t="s">
        <v>59</v>
      </c>
      <c r="P31" s="22">
        <v>26245931.72052332</v>
      </c>
      <c r="Q31" s="34">
        <v>1085813.0985853798</v>
      </c>
      <c r="R31" s="29">
        <f t="shared" si="2"/>
        <v>27331744.8191087</v>
      </c>
      <c r="S31" s="97">
        <v>6487619.78</v>
      </c>
      <c r="T31" s="60">
        <v>3427171.6700000037</v>
      </c>
      <c r="U31" s="61">
        <v>1702928.120000001</v>
      </c>
      <c r="V31" s="61">
        <v>4737996.100000002</v>
      </c>
      <c r="W31" s="62">
        <f t="shared" si="9"/>
        <v>9868095.890000008</v>
      </c>
      <c r="X31" s="98">
        <v>1346068.41</v>
      </c>
      <c r="Y31" s="63">
        <v>2938350.1899999995</v>
      </c>
      <c r="AA31" s="96" t="s">
        <v>71</v>
      </c>
      <c r="AB31" s="54" t="s">
        <v>59</v>
      </c>
      <c r="AC31" s="111">
        <f t="shared" si="3"/>
        <v>0.3277973489857191</v>
      </c>
      <c r="AD31" s="67">
        <f t="shared" si="3"/>
        <v>1.6257520418529534</v>
      </c>
      <c r="AE31" s="65">
        <f t="shared" si="4"/>
        <v>0.3793614264426508</v>
      </c>
      <c r="AF31" s="65">
        <f t="shared" si="4"/>
        <v>0.2687570401975685</v>
      </c>
      <c r="AG31" s="64">
        <f t="shared" si="5"/>
        <v>0.4172924696240834</v>
      </c>
      <c r="AH31" s="66">
        <f t="shared" si="6"/>
        <v>0.21666586843371838</v>
      </c>
      <c r="AI31" s="67">
        <f t="shared" si="7"/>
        <v>0.19295250580725387</v>
      </c>
      <c r="AJ31" s="68">
        <f t="shared" si="8"/>
        <v>0.27495755820021617</v>
      </c>
      <c r="AK31" s="68">
        <f t="shared" si="8"/>
        <v>0.9452073093372722</v>
      </c>
      <c r="AL31" s="107">
        <f t="shared" si="8"/>
        <v>0.16331772218069096</v>
      </c>
    </row>
    <row r="32" spans="1:38" ht="13.5">
      <c r="A32" s="96" t="s">
        <v>40</v>
      </c>
      <c r="B32" s="54" t="s">
        <v>62</v>
      </c>
      <c r="C32" s="22">
        <v>17505364.125018716</v>
      </c>
      <c r="D32" s="34">
        <v>1432142.2107387155</v>
      </c>
      <c r="E32" s="29">
        <f t="shared" si="0"/>
        <v>18937506.33575743</v>
      </c>
      <c r="F32" s="97">
        <v>4134673.41</v>
      </c>
      <c r="G32" s="60">
        <v>793766.3700000003</v>
      </c>
      <c r="H32" s="61">
        <v>181562.76</v>
      </c>
      <c r="I32" s="61">
        <v>173181.81999999995</v>
      </c>
      <c r="J32" s="62">
        <f t="shared" si="1"/>
        <v>1148510.9500000002</v>
      </c>
      <c r="K32" s="98">
        <v>297737.92</v>
      </c>
      <c r="L32" s="63">
        <v>1717035.4400000004</v>
      </c>
      <c r="N32" s="96" t="s">
        <v>40</v>
      </c>
      <c r="O32" s="54" t="s">
        <v>62</v>
      </c>
      <c r="P32" s="22">
        <v>13098085.736897884</v>
      </c>
      <c r="Q32" s="34">
        <v>541877.2409342008</v>
      </c>
      <c r="R32" s="29">
        <f t="shared" si="2"/>
        <v>13639962.977832085</v>
      </c>
      <c r="S32" s="97">
        <v>3237659.88</v>
      </c>
      <c r="T32" s="60">
        <v>582226.1899999998</v>
      </c>
      <c r="U32" s="61">
        <v>128468.84000000005</v>
      </c>
      <c r="V32" s="61">
        <v>230271.00000000003</v>
      </c>
      <c r="W32" s="62">
        <f t="shared" si="9"/>
        <v>940966.0299999999</v>
      </c>
      <c r="X32" s="98">
        <v>153804.97</v>
      </c>
      <c r="Y32" s="63">
        <v>1466389.6199999992</v>
      </c>
      <c r="AA32" s="96" t="s">
        <v>40</v>
      </c>
      <c r="AB32" s="54" t="s">
        <v>62</v>
      </c>
      <c r="AC32" s="111">
        <f t="shared" si="3"/>
        <v>0.3364826339245386</v>
      </c>
      <c r="AD32" s="67">
        <f t="shared" si="3"/>
        <v>1.642927405974258</v>
      </c>
      <c r="AE32" s="65">
        <f t="shared" si="4"/>
        <v>0.3883839982949375</v>
      </c>
      <c r="AF32" s="65">
        <f t="shared" si="4"/>
        <v>0.27705613413599206</v>
      </c>
      <c r="AG32" s="64">
        <f t="shared" si="5"/>
        <v>0.3633298941773824</v>
      </c>
      <c r="AH32" s="66">
        <f t="shared" si="6"/>
        <v>0.4132824737889742</v>
      </c>
      <c r="AI32" s="67">
        <f t="shared" si="7"/>
        <v>-0.24792170963777493</v>
      </c>
      <c r="AJ32" s="68">
        <f t="shared" si="8"/>
        <v>0.2205657944952597</v>
      </c>
      <c r="AK32" s="68">
        <f t="shared" si="8"/>
        <v>0.9358146879128808</v>
      </c>
      <c r="AL32" s="107">
        <f t="shared" si="8"/>
        <v>0.1709271646371866</v>
      </c>
    </row>
    <row r="33" spans="1:38" ht="13.5">
      <c r="A33" s="96" t="s">
        <v>72</v>
      </c>
      <c r="B33" s="71" t="s">
        <v>59</v>
      </c>
      <c r="C33" s="23">
        <v>29105887.344432224</v>
      </c>
      <c r="D33" s="35">
        <v>2381199.8167688847</v>
      </c>
      <c r="E33" s="30">
        <f t="shared" si="0"/>
        <v>31487087.16120111</v>
      </c>
      <c r="F33" s="97">
        <v>6874654.97</v>
      </c>
      <c r="G33" s="60">
        <v>3175675.9999999995</v>
      </c>
      <c r="H33" s="61">
        <v>1094128.4500000002</v>
      </c>
      <c r="I33" s="61">
        <v>3774071.8699999987</v>
      </c>
      <c r="J33" s="62">
        <f t="shared" si="1"/>
        <v>8043876.319999998</v>
      </c>
      <c r="K33" s="98">
        <v>1327862.63</v>
      </c>
      <c r="L33" s="63">
        <v>2854887.160000001</v>
      </c>
      <c r="N33" s="96" t="s">
        <v>72</v>
      </c>
      <c r="O33" s="71" t="s">
        <v>59</v>
      </c>
      <c r="P33" s="23">
        <v>21706087.84111317</v>
      </c>
      <c r="Q33" s="34">
        <v>897996.4890473124</v>
      </c>
      <c r="R33" s="30">
        <f t="shared" si="2"/>
        <v>22604084.33016048</v>
      </c>
      <c r="S33" s="97">
        <v>5365435.17</v>
      </c>
      <c r="T33" s="60">
        <v>2307893.9400000023</v>
      </c>
      <c r="U33" s="61">
        <v>798809.18</v>
      </c>
      <c r="V33" s="61">
        <v>3076320.1400000006</v>
      </c>
      <c r="W33" s="62">
        <f t="shared" si="9"/>
        <v>6183023.2600000035</v>
      </c>
      <c r="X33" s="98">
        <v>682237.49</v>
      </c>
      <c r="Y33" s="63">
        <v>2430094.199999999</v>
      </c>
      <c r="AA33" s="96" t="s">
        <v>72</v>
      </c>
      <c r="AB33" s="54" t="s">
        <v>59</v>
      </c>
      <c r="AC33" s="111">
        <f t="shared" si="3"/>
        <v>0.3409089448768934</v>
      </c>
      <c r="AD33" s="67">
        <f t="shared" si="3"/>
        <v>1.6516805419752898</v>
      </c>
      <c r="AE33" s="65">
        <f t="shared" si="4"/>
        <v>0.3929822018575686</v>
      </c>
      <c r="AF33" s="65">
        <f t="shared" si="4"/>
        <v>0.2812856277601803</v>
      </c>
      <c r="AG33" s="64">
        <f t="shared" si="5"/>
        <v>0.37600603951496847</v>
      </c>
      <c r="AH33" s="66">
        <f t="shared" si="6"/>
        <v>0.36969939429088705</v>
      </c>
      <c r="AI33" s="67">
        <f t="shared" si="7"/>
        <v>0.22681375742642906</v>
      </c>
      <c r="AJ33" s="68">
        <f t="shared" si="8"/>
        <v>0.3009616787370768</v>
      </c>
      <c r="AK33" s="68">
        <f t="shared" si="8"/>
        <v>0.9463348899222761</v>
      </c>
      <c r="AL33" s="107">
        <f t="shared" si="8"/>
        <v>0.17480514129863867</v>
      </c>
    </row>
    <row r="34" spans="1:38" ht="13.5">
      <c r="A34" s="96" t="s">
        <v>73</v>
      </c>
      <c r="B34" s="54" t="s">
        <v>59</v>
      </c>
      <c r="C34" s="22">
        <v>19711727.98096558</v>
      </c>
      <c r="D34" s="34">
        <v>1612648.4137392975</v>
      </c>
      <c r="E34" s="29">
        <f t="shared" si="0"/>
        <v>21324376.39470488</v>
      </c>
      <c r="F34" s="97">
        <v>4655804.760000001</v>
      </c>
      <c r="G34" s="60">
        <v>1102392.3800000001</v>
      </c>
      <c r="H34" s="61">
        <v>384321.8999999999</v>
      </c>
      <c r="I34" s="61">
        <v>1296526.97</v>
      </c>
      <c r="J34" s="62">
        <f t="shared" si="1"/>
        <v>2783241.25</v>
      </c>
      <c r="K34" s="98">
        <v>489850.92000000004</v>
      </c>
      <c r="L34" s="63">
        <v>1933449.34</v>
      </c>
      <c r="N34" s="96" t="s">
        <v>73</v>
      </c>
      <c r="O34" s="54" t="s">
        <v>59</v>
      </c>
      <c r="P34" s="22">
        <v>14695337.433887368</v>
      </c>
      <c r="Q34" s="34">
        <v>607956.6931567908</v>
      </c>
      <c r="R34" s="29">
        <f t="shared" si="2"/>
        <v>15303294.127044158</v>
      </c>
      <c r="S34" s="97">
        <v>3632477.71</v>
      </c>
      <c r="T34" s="60">
        <v>801417.8799999998</v>
      </c>
      <c r="U34" s="61">
        <v>274342.5400000001</v>
      </c>
      <c r="V34" s="61">
        <v>1088579.6800000002</v>
      </c>
      <c r="W34" s="62">
        <f t="shared" si="9"/>
        <v>2164340.1</v>
      </c>
      <c r="X34" s="98">
        <v>254909.07</v>
      </c>
      <c r="Y34" s="63">
        <v>1645209.1700000009</v>
      </c>
      <c r="AA34" s="96" t="s">
        <v>73</v>
      </c>
      <c r="AB34" s="54" t="s">
        <v>59</v>
      </c>
      <c r="AC34" s="111">
        <f t="shared" si="3"/>
        <v>0.34135933044384825</v>
      </c>
      <c r="AD34" s="67">
        <f t="shared" si="3"/>
        <v>1.6525711977372683</v>
      </c>
      <c r="AE34" s="65">
        <f t="shared" si="4"/>
        <v>0.39345007798158926</v>
      </c>
      <c r="AF34" s="65">
        <f t="shared" si="4"/>
        <v>0.2817159888367218</v>
      </c>
      <c r="AG34" s="64">
        <f t="shared" si="5"/>
        <v>0.37555251450092486</v>
      </c>
      <c r="AH34" s="66">
        <f t="shared" si="6"/>
        <v>0.4008833628207997</v>
      </c>
      <c r="AI34" s="67">
        <f t="shared" si="7"/>
        <v>0.19102624623674758</v>
      </c>
      <c r="AJ34" s="68">
        <f t="shared" si="8"/>
        <v>0.2859537417432685</v>
      </c>
      <c r="AK34" s="68">
        <f t="shared" si="8"/>
        <v>0.921669244644767</v>
      </c>
      <c r="AL34" s="107">
        <f t="shared" si="8"/>
        <v>0.1751997103201164</v>
      </c>
    </row>
    <row r="35" spans="1:38" ht="13.5">
      <c r="A35" s="96" t="s">
        <v>13</v>
      </c>
      <c r="B35" s="54" t="s">
        <v>59</v>
      </c>
      <c r="C35" s="22">
        <v>84376995.9476364</v>
      </c>
      <c r="D35" s="34">
        <v>6903018.791779084</v>
      </c>
      <c r="E35" s="29">
        <f t="shared" si="0"/>
        <v>91280014.73941548</v>
      </c>
      <c r="F35" s="97">
        <v>19929395.32</v>
      </c>
      <c r="G35" s="60">
        <v>27782039.71</v>
      </c>
      <c r="H35" s="61">
        <v>7796596.730000002</v>
      </c>
      <c r="I35" s="61">
        <v>20534790.810000002</v>
      </c>
      <c r="J35" s="62">
        <f t="shared" si="1"/>
        <v>56113427.25000001</v>
      </c>
      <c r="K35" s="98">
        <v>13039468.09</v>
      </c>
      <c r="L35" s="63">
        <v>8276222.710000001</v>
      </c>
      <c r="N35" s="96" t="s">
        <v>13</v>
      </c>
      <c r="O35" s="54" t="s">
        <v>59</v>
      </c>
      <c r="P35" s="22">
        <v>63063839.87204051</v>
      </c>
      <c r="Q35" s="34">
        <v>2608996.473832109</v>
      </c>
      <c r="R35" s="29">
        <f t="shared" si="2"/>
        <v>65672836.34587262</v>
      </c>
      <c r="S35" s="97">
        <v>15588481.250000002</v>
      </c>
      <c r="T35" s="60">
        <v>19970940.33</v>
      </c>
      <c r="U35" s="61">
        <v>6352193.749999999</v>
      </c>
      <c r="V35" s="61">
        <v>18196114.299999997</v>
      </c>
      <c r="W35" s="62">
        <f t="shared" si="9"/>
        <v>44519248.379999995</v>
      </c>
      <c r="X35" s="98">
        <v>6738245.15</v>
      </c>
      <c r="Y35" s="63">
        <v>7060280.6400000015</v>
      </c>
      <c r="AA35" s="96" t="s">
        <v>13</v>
      </c>
      <c r="AB35" s="54" t="s">
        <v>59</v>
      </c>
      <c r="AC35" s="111">
        <f t="shared" si="3"/>
        <v>0.33796159762617184</v>
      </c>
      <c r="AD35" s="67">
        <f t="shared" si="3"/>
        <v>1.6458520971628183</v>
      </c>
      <c r="AE35" s="65">
        <f t="shared" si="4"/>
        <v>0.3899203965956346</v>
      </c>
      <c r="AF35" s="65">
        <f t="shared" si="4"/>
        <v>0.2784693390191555</v>
      </c>
      <c r="AG35" s="64">
        <f t="shared" si="5"/>
        <v>0.3911232646500027</v>
      </c>
      <c r="AH35" s="66">
        <f t="shared" si="6"/>
        <v>0.22738648045803123</v>
      </c>
      <c r="AI35" s="67">
        <f t="shared" si="7"/>
        <v>0.12852614967361498</v>
      </c>
      <c r="AJ35" s="68">
        <f t="shared" si="8"/>
        <v>0.26043069665139784</v>
      </c>
      <c r="AK35" s="68">
        <f t="shared" si="8"/>
        <v>0.935143023105949</v>
      </c>
      <c r="AL35" s="107">
        <f t="shared" si="8"/>
        <v>0.17222290897490433</v>
      </c>
    </row>
    <row r="36" spans="1:38" ht="13.5">
      <c r="A36" s="96" t="s">
        <v>74</v>
      </c>
      <c r="B36" s="54" t="s">
        <v>62</v>
      </c>
      <c r="C36" s="22">
        <v>176207297.8135364</v>
      </c>
      <c r="D36" s="34">
        <v>14415804.62061388</v>
      </c>
      <c r="E36" s="29">
        <f t="shared" si="0"/>
        <v>190623102.43415028</v>
      </c>
      <c r="F36" s="97">
        <v>41619221.64</v>
      </c>
      <c r="G36" s="60">
        <v>46229520.809999995</v>
      </c>
      <c r="H36" s="61">
        <v>16848982.839999992</v>
      </c>
      <c r="I36" s="61">
        <v>38726871.81000002</v>
      </c>
      <c r="J36" s="62">
        <f t="shared" si="1"/>
        <v>101805375.46000001</v>
      </c>
      <c r="K36" s="98">
        <v>22487352.740000002</v>
      </c>
      <c r="L36" s="63">
        <v>17283512.25000001</v>
      </c>
      <c r="N36" s="96" t="s">
        <v>74</v>
      </c>
      <c r="O36" s="54" t="s">
        <v>62</v>
      </c>
      <c r="P36" s="22">
        <v>129773394.41135529</v>
      </c>
      <c r="Q36" s="34">
        <v>5368818.788069081</v>
      </c>
      <c r="R36" s="29">
        <f t="shared" si="2"/>
        <v>135142213.19942436</v>
      </c>
      <c r="S36" s="97">
        <v>32078131.139999997</v>
      </c>
      <c r="T36" s="60">
        <v>32695632.120000005</v>
      </c>
      <c r="U36" s="61">
        <v>13314962.399999997</v>
      </c>
      <c r="V36" s="61">
        <v>36358446.31999999</v>
      </c>
      <c r="W36" s="62">
        <f t="shared" si="9"/>
        <v>82369040.84</v>
      </c>
      <c r="X36" s="98">
        <v>11431381.469999999</v>
      </c>
      <c r="Y36" s="63">
        <v>14528715.410000006</v>
      </c>
      <c r="AA36" s="96" t="s">
        <v>74</v>
      </c>
      <c r="AB36" s="54" t="s">
        <v>62</v>
      </c>
      <c r="AC36" s="111">
        <f t="shared" si="3"/>
        <v>0.3578075738313131</v>
      </c>
      <c r="AD36" s="67">
        <f t="shared" si="3"/>
        <v>1.6850980056636606</v>
      </c>
      <c r="AE36" s="65">
        <f t="shared" si="4"/>
        <v>0.41053707735905465</v>
      </c>
      <c r="AF36" s="65">
        <f t="shared" si="4"/>
        <v>0.29743286659560697</v>
      </c>
      <c r="AG36" s="64">
        <f t="shared" si="5"/>
        <v>0.4139356792469313</v>
      </c>
      <c r="AH36" s="66">
        <f t="shared" si="6"/>
        <v>0.26541723016806995</v>
      </c>
      <c r="AI36" s="67">
        <f t="shared" si="7"/>
        <v>0.06514099830215248</v>
      </c>
      <c r="AJ36" s="68">
        <f t="shared" si="8"/>
        <v>0.23596650418395226</v>
      </c>
      <c r="AK36" s="68">
        <f t="shared" si="8"/>
        <v>0.9671596822321777</v>
      </c>
      <c r="AL36" s="107">
        <f t="shared" si="8"/>
        <v>0.18961048945207493</v>
      </c>
    </row>
    <row r="37" spans="1:38" ht="13.5">
      <c r="A37" s="96" t="s">
        <v>14</v>
      </c>
      <c r="B37" s="54" t="s">
        <v>62</v>
      </c>
      <c r="C37" s="22">
        <v>25048902.096933566</v>
      </c>
      <c r="D37" s="34">
        <v>2049291.278346473</v>
      </c>
      <c r="E37" s="29">
        <f t="shared" si="0"/>
        <v>27098193.375280038</v>
      </c>
      <c r="F37" s="97">
        <v>5916416.77</v>
      </c>
      <c r="G37" s="60">
        <v>2783898.4699999983</v>
      </c>
      <c r="H37" s="61">
        <v>730423.68</v>
      </c>
      <c r="I37" s="61">
        <v>2587905.59</v>
      </c>
      <c r="J37" s="62">
        <f t="shared" si="1"/>
        <v>6102227.739999998</v>
      </c>
      <c r="K37" s="98">
        <v>1392369.58</v>
      </c>
      <c r="L37" s="63">
        <v>2456952.69</v>
      </c>
      <c r="N37" s="96" t="s">
        <v>14</v>
      </c>
      <c r="O37" s="54" t="s">
        <v>62</v>
      </c>
      <c r="P37" s="22">
        <v>19005299.35200925</v>
      </c>
      <c r="Q37" s="34">
        <v>786262.9223409013</v>
      </c>
      <c r="R37" s="29">
        <f t="shared" si="2"/>
        <v>19791562.27435015</v>
      </c>
      <c r="S37" s="97">
        <v>4697838.8</v>
      </c>
      <c r="T37" s="60">
        <v>1983787.0299999998</v>
      </c>
      <c r="U37" s="61">
        <v>576558.8600000001</v>
      </c>
      <c r="V37" s="61">
        <v>2285902.0100000007</v>
      </c>
      <c r="W37" s="62">
        <f t="shared" si="9"/>
        <v>4846247.9</v>
      </c>
      <c r="X37" s="98">
        <v>713408.37</v>
      </c>
      <c r="Y37" s="63">
        <v>2127728.77</v>
      </c>
      <c r="AA37" s="96" t="s">
        <v>14</v>
      </c>
      <c r="AB37" s="54" t="s">
        <v>62</v>
      </c>
      <c r="AC37" s="111">
        <f t="shared" si="3"/>
        <v>0.3179956617881623</v>
      </c>
      <c r="AD37" s="67">
        <f t="shared" si="3"/>
        <v>1.606368964016795</v>
      </c>
      <c r="AE37" s="65">
        <f t="shared" si="4"/>
        <v>0.36917909761976064</v>
      </c>
      <c r="AF37" s="65">
        <f t="shared" si="4"/>
        <v>0.2593911843037271</v>
      </c>
      <c r="AG37" s="64">
        <f t="shared" si="5"/>
        <v>0.4033252702534298</v>
      </c>
      <c r="AH37" s="66">
        <f t="shared" si="6"/>
        <v>0.2668674972751264</v>
      </c>
      <c r="AI37" s="67">
        <f t="shared" si="7"/>
        <v>0.13211571566884395</v>
      </c>
      <c r="AJ37" s="68">
        <f t="shared" si="8"/>
        <v>0.25916541330871623</v>
      </c>
      <c r="AK37" s="68">
        <f t="shared" si="8"/>
        <v>0.9517146679958355</v>
      </c>
      <c r="AL37" s="107">
        <f t="shared" si="8"/>
        <v>0.15473021027957423</v>
      </c>
    </row>
    <row r="38" spans="1:38" ht="13.5">
      <c r="A38" s="96" t="s">
        <v>75</v>
      </c>
      <c r="B38" s="54" t="s">
        <v>62</v>
      </c>
      <c r="C38" s="22">
        <v>19376382.80072922</v>
      </c>
      <c r="D38" s="34">
        <v>1585213.281036295</v>
      </c>
      <c r="E38" s="29">
        <f t="shared" si="0"/>
        <v>20961596.081765514</v>
      </c>
      <c r="F38" s="97">
        <v>4576598.02</v>
      </c>
      <c r="G38" s="60">
        <v>729006.8700000001</v>
      </c>
      <c r="H38" s="61">
        <v>393853.5100000001</v>
      </c>
      <c r="I38" s="61">
        <v>812109.9700000003</v>
      </c>
      <c r="J38" s="62">
        <f t="shared" si="1"/>
        <v>1934970.3500000006</v>
      </c>
      <c r="K38" s="98">
        <v>282690.27999999997</v>
      </c>
      <c r="L38" s="63">
        <v>1900556.630000001</v>
      </c>
      <c r="N38" s="96" t="s">
        <v>75</v>
      </c>
      <c r="O38" s="54" t="s">
        <v>62</v>
      </c>
      <c r="P38" s="22">
        <v>14620956.288622728</v>
      </c>
      <c r="Q38" s="34">
        <v>604879.490043391</v>
      </c>
      <c r="R38" s="29">
        <f t="shared" si="2"/>
        <v>15225835.778666118</v>
      </c>
      <c r="S38" s="97">
        <v>3614091.7399999998</v>
      </c>
      <c r="T38" s="60">
        <v>530720.1199999999</v>
      </c>
      <c r="U38" s="61">
        <v>299713.49000000005</v>
      </c>
      <c r="V38" s="61">
        <v>706750.4700000001</v>
      </c>
      <c r="W38" s="62">
        <f t="shared" si="9"/>
        <v>1537184.08</v>
      </c>
      <c r="X38" s="98">
        <v>146030.25999999998</v>
      </c>
      <c r="Y38" s="63">
        <v>1636881.86</v>
      </c>
      <c r="AA38" s="96" t="s">
        <v>75</v>
      </c>
      <c r="AB38" s="54" t="s">
        <v>62</v>
      </c>
      <c r="AC38" s="111">
        <f aca="true" t="shared" si="10" ref="AC38:AD69">+C38/P38-1</f>
        <v>0.32524729697789456</v>
      </c>
      <c r="AD38" s="67">
        <f t="shared" si="10"/>
        <v>1.620709260488531</v>
      </c>
      <c r="AE38" s="65">
        <f aca="true" t="shared" si="11" ref="AE38:AF69">+E38/R38-1</f>
        <v>0.37671234515323837</v>
      </c>
      <c r="AF38" s="65">
        <f t="shared" si="11"/>
        <v>0.2663203784638848</v>
      </c>
      <c r="AG38" s="64">
        <f aca="true" t="shared" si="12" ref="AG38:AG69">+G38/T38-1</f>
        <v>0.3736183018650212</v>
      </c>
      <c r="AH38" s="66">
        <f aca="true" t="shared" si="13" ref="AH38:AH69">+H38/U38-1</f>
        <v>0.3141000426774252</v>
      </c>
      <c r="AI38" s="67">
        <f aca="true" t="shared" si="14" ref="AI38:AI69">+I38/V38-1</f>
        <v>0.14907595321443545</v>
      </c>
      <c r="AJ38" s="68">
        <f aca="true" t="shared" si="15" ref="AJ38:AL69">+J38/W38-1</f>
        <v>0.2587759495921922</v>
      </c>
      <c r="AK38" s="68">
        <f t="shared" si="15"/>
        <v>0.935833573123817</v>
      </c>
      <c r="AL38" s="107">
        <f t="shared" si="15"/>
        <v>0.16108356775363175</v>
      </c>
    </row>
    <row r="39" spans="1:38" ht="13.5">
      <c r="A39" s="96" t="s">
        <v>37</v>
      </c>
      <c r="B39" s="54" t="s">
        <v>62</v>
      </c>
      <c r="C39" s="22">
        <v>18326095.524896163</v>
      </c>
      <c r="D39" s="34">
        <v>1499287.5767561682</v>
      </c>
      <c r="E39" s="29">
        <f t="shared" si="0"/>
        <v>19825383.10165233</v>
      </c>
      <c r="F39" s="97">
        <v>4328525.79</v>
      </c>
      <c r="G39" s="60">
        <v>980909.3699999996</v>
      </c>
      <c r="H39" s="61">
        <v>426636.8599999998</v>
      </c>
      <c r="I39" s="61">
        <v>933343.2600000005</v>
      </c>
      <c r="J39" s="62">
        <f t="shared" si="1"/>
        <v>2340889.49</v>
      </c>
      <c r="K39" s="98">
        <v>461697.62</v>
      </c>
      <c r="L39" s="63">
        <v>1797537.8900000006</v>
      </c>
      <c r="N39" s="96" t="s">
        <v>37</v>
      </c>
      <c r="O39" s="54" t="s">
        <v>62</v>
      </c>
      <c r="P39" s="22">
        <v>13716978.63307197</v>
      </c>
      <c r="Q39" s="34">
        <v>567481.2863516185</v>
      </c>
      <c r="R39" s="29">
        <f t="shared" si="2"/>
        <v>14284459.91942359</v>
      </c>
      <c r="S39" s="97">
        <v>3390641.39</v>
      </c>
      <c r="T39" s="60">
        <v>698726.4199999999</v>
      </c>
      <c r="U39" s="61">
        <v>363646.2599999999</v>
      </c>
      <c r="V39" s="61">
        <v>896029.1299999995</v>
      </c>
      <c r="W39" s="62">
        <f t="shared" si="9"/>
        <v>1958401.8099999991</v>
      </c>
      <c r="X39" s="98">
        <v>235352.18</v>
      </c>
      <c r="Y39" s="63">
        <v>1535677.5200000003</v>
      </c>
      <c r="AA39" s="96" t="s">
        <v>37</v>
      </c>
      <c r="AB39" s="54" t="s">
        <v>62</v>
      </c>
      <c r="AC39" s="111">
        <f t="shared" si="10"/>
        <v>0.3360154604827845</v>
      </c>
      <c r="AD39" s="67">
        <f t="shared" si="10"/>
        <v>1.6420035564436057</v>
      </c>
      <c r="AE39" s="65">
        <f t="shared" si="11"/>
        <v>0.3878986824482147</v>
      </c>
      <c r="AF39" s="65">
        <f t="shared" si="11"/>
        <v>0.2766097301726149</v>
      </c>
      <c r="AG39" s="64">
        <f t="shared" si="12"/>
        <v>0.40385327064060306</v>
      </c>
      <c r="AH39" s="66">
        <f t="shared" si="13"/>
        <v>0.17321943583305366</v>
      </c>
      <c r="AI39" s="67">
        <f t="shared" si="14"/>
        <v>0.04164388048410994</v>
      </c>
      <c r="AJ39" s="68">
        <f t="shared" si="15"/>
        <v>0.19530602864383662</v>
      </c>
      <c r="AK39" s="68">
        <f t="shared" si="15"/>
        <v>0.9617307984995083</v>
      </c>
      <c r="AL39" s="107">
        <f t="shared" si="15"/>
        <v>0.17051781157804546</v>
      </c>
    </row>
    <row r="40" spans="1:38" ht="13.5">
      <c r="A40" s="96" t="s">
        <v>15</v>
      </c>
      <c r="B40" s="54" t="s">
        <v>59</v>
      </c>
      <c r="C40" s="22">
        <v>25828147.495132282</v>
      </c>
      <c r="D40" s="34">
        <v>2113042.607328502</v>
      </c>
      <c r="E40" s="29">
        <f t="shared" si="0"/>
        <v>27941190.102460783</v>
      </c>
      <c r="F40" s="97">
        <v>6100470.34</v>
      </c>
      <c r="G40" s="60">
        <v>3109888.1399999983</v>
      </c>
      <c r="H40" s="61">
        <v>264328.63</v>
      </c>
      <c r="I40" s="61">
        <v>1471580.0800000003</v>
      </c>
      <c r="J40" s="62">
        <f t="shared" si="1"/>
        <v>4845796.849999999</v>
      </c>
      <c r="K40" s="98">
        <v>1024203.3600000001</v>
      </c>
      <c r="L40" s="63">
        <v>2533385.979999999</v>
      </c>
      <c r="N40" s="96" t="s">
        <v>15</v>
      </c>
      <c r="O40" s="54" t="s">
        <v>59</v>
      </c>
      <c r="P40" s="22">
        <v>19032252.873986688</v>
      </c>
      <c r="Q40" s="34">
        <v>787378.0063959314</v>
      </c>
      <c r="R40" s="29">
        <f t="shared" si="2"/>
        <v>19819630.88038262</v>
      </c>
      <c r="S40" s="97">
        <v>4704501.289999999</v>
      </c>
      <c r="T40" s="60">
        <v>2292897.329999998</v>
      </c>
      <c r="U40" s="61">
        <v>179994.97999999998</v>
      </c>
      <c r="V40" s="61">
        <v>1166683.4999999993</v>
      </c>
      <c r="W40" s="62">
        <f t="shared" si="9"/>
        <v>3639575.8099999977</v>
      </c>
      <c r="X40" s="98">
        <v>522661.95</v>
      </c>
      <c r="Y40" s="63">
        <v>2130746.36</v>
      </c>
      <c r="AA40" s="96" t="s">
        <v>15</v>
      </c>
      <c r="AB40" s="54" t="s">
        <v>59</v>
      </c>
      <c r="AC40" s="111">
        <f t="shared" si="10"/>
        <v>0.3570725266284285</v>
      </c>
      <c r="AD40" s="67">
        <f t="shared" si="10"/>
        <v>1.683644437822871</v>
      </c>
      <c r="AE40" s="65">
        <f t="shared" si="11"/>
        <v>0.40977348524269663</v>
      </c>
      <c r="AF40" s="65">
        <f t="shared" si="11"/>
        <v>0.2967305063699963</v>
      </c>
      <c r="AG40" s="64">
        <f t="shared" si="12"/>
        <v>0.35631373429180124</v>
      </c>
      <c r="AH40" s="66">
        <f t="shared" si="13"/>
        <v>0.4685333446521678</v>
      </c>
      <c r="AI40" s="67">
        <f t="shared" si="14"/>
        <v>0.2613361550069073</v>
      </c>
      <c r="AJ40" s="68">
        <f t="shared" si="15"/>
        <v>0.3314180286301007</v>
      </c>
      <c r="AK40" s="68">
        <f t="shared" si="15"/>
        <v>0.9595904389060654</v>
      </c>
      <c r="AL40" s="107">
        <f t="shared" si="15"/>
        <v>0.18896647088487772</v>
      </c>
    </row>
    <row r="41" spans="1:38" ht="13.5">
      <c r="A41" s="96" t="s">
        <v>16</v>
      </c>
      <c r="B41" s="54" t="s">
        <v>62</v>
      </c>
      <c r="C41" s="22">
        <v>20010427.193052404</v>
      </c>
      <c r="D41" s="34">
        <v>1637085.480394344</v>
      </c>
      <c r="E41" s="29">
        <f t="shared" si="0"/>
        <v>21647512.67344675</v>
      </c>
      <c r="F41" s="97">
        <v>4726355.92</v>
      </c>
      <c r="G41" s="60">
        <v>1470326.2699999998</v>
      </c>
      <c r="H41" s="61">
        <v>224817.14000000013</v>
      </c>
      <c r="I41" s="61">
        <v>490905.51999999967</v>
      </c>
      <c r="J41" s="62">
        <f t="shared" si="1"/>
        <v>2186048.9299999997</v>
      </c>
      <c r="K41" s="98">
        <v>480562.94000000006</v>
      </c>
      <c r="L41" s="63">
        <v>1962747.6500000004</v>
      </c>
      <c r="N41" s="96" t="s">
        <v>16</v>
      </c>
      <c r="O41" s="54" t="s">
        <v>62</v>
      </c>
      <c r="P41" s="22">
        <v>14859131.574365605</v>
      </c>
      <c r="Q41" s="34">
        <v>614732.9731835112</v>
      </c>
      <c r="R41" s="29">
        <f t="shared" si="2"/>
        <v>15473864.547549115</v>
      </c>
      <c r="S41" s="97">
        <v>3672965.2600000002</v>
      </c>
      <c r="T41" s="60">
        <v>1085073.3200000003</v>
      </c>
      <c r="U41" s="61">
        <v>147012.77999999997</v>
      </c>
      <c r="V41" s="61">
        <v>446627.8900000001</v>
      </c>
      <c r="W41" s="62">
        <f t="shared" si="9"/>
        <v>1678713.9900000005</v>
      </c>
      <c r="X41" s="98">
        <v>244938.13999999998</v>
      </c>
      <c r="Y41" s="63">
        <v>1663546.69</v>
      </c>
      <c r="AA41" s="96" t="s">
        <v>16</v>
      </c>
      <c r="AB41" s="54" t="s">
        <v>62</v>
      </c>
      <c r="AC41" s="111">
        <f t="shared" si="10"/>
        <v>0.3466754159155312</v>
      </c>
      <c r="AD41" s="67">
        <f t="shared" si="10"/>
        <v>1.6630838946484143</v>
      </c>
      <c r="AE41" s="65">
        <f t="shared" si="11"/>
        <v>0.3989726100371913</v>
      </c>
      <c r="AF41" s="65">
        <f t="shared" si="11"/>
        <v>0.2867957046781324</v>
      </c>
      <c r="AG41" s="64">
        <f t="shared" si="12"/>
        <v>0.3550478505913308</v>
      </c>
      <c r="AH41" s="66">
        <f t="shared" si="13"/>
        <v>0.5292353494709792</v>
      </c>
      <c r="AI41" s="67">
        <f t="shared" si="14"/>
        <v>0.0991376288659438</v>
      </c>
      <c r="AJ41" s="68">
        <f t="shared" si="15"/>
        <v>0.3022164246096497</v>
      </c>
      <c r="AK41" s="68">
        <f t="shared" si="15"/>
        <v>0.9619767668685657</v>
      </c>
      <c r="AL41" s="107">
        <f t="shared" si="15"/>
        <v>0.17985726628448306</v>
      </c>
    </row>
    <row r="42" spans="1:38" ht="13.5">
      <c r="A42" s="96" t="s">
        <v>17</v>
      </c>
      <c r="B42" s="54" t="s">
        <v>59</v>
      </c>
      <c r="C42" s="22">
        <v>59243047.54726142</v>
      </c>
      <c r="D42" s="34">
        <v>4846769.737509993</v>
      </c>
      <c r="E42" s="29">
        <f t="shared" si="0"/>
        <v>64089817.28477141</v>
      </c>
      <c r="F42" s="97">
        <v>13992891.1</v>
      </c>
      <c r="G42" s="60">
        <v>17869045.849999994</v>
      </c>
      <c r="H42" s="61">
        <v>2705222.5500000007</v>
      </c>
      <c r="I42" s="61">
        <v>8010239.409999998</v>
      </c>
      <c r="J42" s="62">
        <f t="shared" si="1"/>
        <v>28584507.809999995</v>
      </c>
      <c r="K42" s="98">
        <v>6758263.25</v>
      </c>
      <c r="L42" s="63">
        <v>5810928.030000001</v>
      </c>
      <c r="N42" s="96" t="s">
        <v>17</v>
      </c>
      <c r="O42" s="54" t="s">
        <v>59</v>
      </c>
      <c r="P42" s="22">
        <v>44894097.741331615</v>
      </c>
      <c r="Q42" s="34">
        <v>1857301.1571971353</v>
      </c>
      <c r="R42" s="29">
        <f t="shared" si="2"/>
        <v>46751398.89852875</v>
      </c>
      <c r="S42" s="97">
        <v>11097180.290000001</v>
      </c>
      <c r="T42" s="60">
        <v>13091123.379999999</v>
      </c>
      <c r="U42" s="61">
        <v>2350722.34</v>
      </c>
      <c r="V42" s="61">
        <v>7041938.659999999</v>
      </c>
      <c r="W42" s="62">
        <f t="shared" si="9"/>
        <v>22483784.38</v>
      </c>
      <c r="X42" s="98">
        <v>3486154.11</v>
      </c>
      <c r="Y42" s="63">
        <v>5026096.310000001</v>
      </c>
      <c r="AA42" s="96" t="s">
        <v>17</v>
      </c>
      <c r="AB42" s="54" t="s">
        <v>59</v>
      </c>
      <c r="AC42" s="111">
        <f t="shared" si="10"/>
        <v>0.31961773435351803</v>
      </c>
      <c r="AD42" s="67">
        <f t="shared" si="10"/>
        <v>1.6095766530530153</v>
      </c>
      <c r="AE42" s="65">
        <f t="shared" si="11"/>
        <v>0.37086416224410135</v>
      </c>
      <c r="AF42" s="65">
        <f t="shared" si="11"/>
        <v>0.26094113408335007</v>
      </c>
      <c r="AG42" s="64">
        <f t="shared" si="12"/>
        <v>0.3649742143061214</v>
      </c>
      <c r="AH42" s="66">
        <f t="shared" si="13"/>
        <v>0.1508047990048884</v>
      </c>
      <c r="AI42" s="67">
        <f t="shared" si="14"/>
        <v>0.1375048543805406</v>
      </c>
      <c r="AJ42" s="68">
        <f t="shared" si="15"/>
        <v>0.27133881587241926</v>
      </c>
      <c r="AK42" s="68">
        <f t="shared" si="15"/>
        <v>0.9386014033671048</v>
      </c>
      <c r="AL42" s="107">
        <f t="shared" si="15"/>
        <v>0.15615134919688778</v>
      </c>
    </row>
    <row r="43" spans="1:38" ht="13.5">
      <c r="A43" s="96" t="s">
        <v>18</v>
      </c>
      <c r="B43" s="54" t="s">
        <v>59</v>
      </c>
      <c r="C43" s="22">
        <v>26962789.64104541</v>
      </c>
      <c r="D43" s="34">
        <v>2205869.5202473225</v>
      </c>
      <c r="E43" s="29">
        <f t="shared" si="0"/>
        <v>29168659.16129273</v>
      </c>
      <c r="F43" s="97">
        <v>6368466.76</v>
      </c>
      <c r="G43" s="60">
        <v>3158010.5500000003</v>
      </c>
      <c r="H43" s="61">
        <v>1240098.2399999998</v>
      </c>
      <c r="I43" s="61">
        <v>3232987.900000002</v>
      </c>
      <c r="J43" s="62">
        <f t="shared" si="1"/>
        <v>7631096.690000001</v>
      </c>
      <c r="K43" s="98">
        <v>1650061.49</v>
      </c>
      <c r="L43" s="63">
        <v>2644678.8099999987</v>
      </c>
      <c r="N43" s="96" t="s">
        <v>18</v>
      </c>
      <c r="O43" s="54" t="s">
        <v>59</v>
      </c>
      <c r="P43" s="22">
        <v>20370336.6042701</v>
      </c>
      <c r="Q43" s="34">
        <v>842735.496550926</v>
      </c>
      <c r="R43" s="29">
        <f t="shared" si="2"/>
        <v>21213072.100821026</v>
      </c>
      <c r="S43" s="97">
        <v>5035256.510000001</v>
      </c>
      <c r="T43" s="60">
        <v>2313764.26</v>
      </c>
      <c r="U43" s="61">
        <v>932835.08</v>
      </c>
      <c r="V43" s="61">
        <v>2569970.0300000017</v>
      </c>
      <c r="W43" s="62">
        <f t="shared" si="9"/>
        <v>5816569.370000001</v>
      </c>
      <c r="X43" s="98">
        <v>878791.28</v>
      </c>
      <c r="Y43" s="63">
        <v>2280550.900000001</v>
      </c>
      <c r="AA43" s="96" t="s">
        <v>18</v>
      </c>
      <c r="AB43" s="54" t="s">
        <v>59</v>
      </c>
      <c r="AC43" s="111">
        <f t="shared" si="10"/>
        <v>0.32363004916636373</v>
      </c>
      <c r="AD43" s="67">
        <f t="shared" si="10"/>
        <v>1.617511104344497</v>
      </c>
      <c r="AE43" s="65">
        <f t="shared" si="11"/>
        <v>0.37503229247798564</v>
      </c>
      <c r="AF43" s="65">
        <f t="shared" si="11"/>
        <v>0.26477504122227913</v>
      </c>
      <c r="AG43" s="64">
        <f t="shared" si="12"/>
        <v>0.36487999429985174</v>
      </c>
      <c r="AH43" s="66">
        <f t="shared" si="13"/>
        <v>0.3293863691318297</v>
      </c>
      <c r="AI43" s="67">
        <f t="shared" si="14"/>
        <v>0.2579866155092865</v>
      </c>
      <c r="AJ43" s="68">
        <f t="shared" si="15"/>
        <v>0.3119583391128713</v>
      </c>
      <c r="AK43" s="68">
        <f t="shared" si="15"/>
        <v>0.8776489111271109</v>
      </c>
      <c r="AL43" s="107">
        <f t="shared" si="15"/>
        <v>0.1596666445813586</v>
      </c>
    </row>
    <row r="44" spans="1:38" ht="13.5">
      <c r="A44" s="96" t="s">
        <v>76</v>
      </c>
      <c r="B44" s="54" t="s">
        <v>63</v>
      </c>
      <c r="C44" s="22">
        <v>27728897.80537921</v>
      </c>
      <c r="D44" s="34">
        <v>2268546.0708348006</v>
      </c>
      <c r="E44" s="29">
        <f t="shared" si="0"/>
        <v>29997443.87621401</v>
      </c>
      <c r="F44" s="97">
        <v>6549417.41</v>
      </c>
      <c r="G44" s="60">
        <v>2644576.4</v>
      </c>
      <c r="H44" s="61">
        <v>2765705.5499999993</v>
      </c>
      <c r="I44" s="61">
        <v>3960795.819999999</v>
      </c>
      <c r="J44" s="62">
        <f t="shared" si="1"/>
        <v>9371077.769999998</v>
      </c>
      <c r="K44" s="98">
        <v>1230029.39</v>
      </c>
      <c r="L44" s="63">
        <v>2719823.5099999984</v>
      </c>
      <c r="N44" s="96" t="s">
        <v>76</v>
      </c>
      <c r="O44" s="54" t="s">
        <v>63</v>
      </c>
      <c r="P44" s="22">
        <v>21159502.85159007</v>
      </c>
      <c r="Q44" s="34">
        <v>875383.8710467538</v>
      </c>
      <c r="R44" s="29">
        <f t="shared" si="2"/>
        <v>22034886.722636826</v>
      </c>
      <c r="S44" s="97">
        <v>5230327.15</v>
      </c>
      <c r="T44" s="60">
        <v>1894617.3299999996</v>
      </c>
      <c r="U44" s="61">
        <v>2025502.4699999995</v>
      </c>
      <c r="V44" s="61">
        <v>3624170.950000001</v>
      </c>
      <c r="W44" s="62">
        <f t="shared" si="9"/>
        <v>7544290.75</v>
      </c>
      <c r="X44" s="98">
        <v>633121.37</v>
      </c>
      <c r="Y44" s="63">
        <v>2368901.5899999994</v>
      </c>
      <c r="AA44" s="96" t="s">
        <v>76</v>
      </c>
      <c r="AB44" s="54" t="s">
        <v>63</v>
      </c>
      <c r="AC44" s="111">
        <f t="shared" si="10"/>
        <v>0.31047019392969655</v>
      </c>
      <c r="AD44" s="67">
        <f t="shared" si="10"/>
        <v>1.591487170219565</v>
      </c>
      <c r="AE44" s="65">
        <f t="shared" si="11"/>
        <v>0.3613613836007201</v>
      </c>
      <c r="AF44" s="65">
        <f t="shared" si="11"/>
        <v>0.2522003351167048</v>
      </c>
      <c r="AG44" s="64">
        <f t="shared" si="12"/>
        <v>0.39583669911855</v>
      </c>
      <c r="AH44" s="66">
        <f t="shared" si="13"/>
        <v>0.36544170691630895</v>
      </c>
      <c r="AI44" s="67">
        <f t="shared" si="14"/>
        <v>0.09288327582891687</v>
      </c>
      <c r="AJ44" s="68">
        <f t="shared" si="15"/>
        <v>0.24214165128776322</v>
      </c>
      <c r="AK44" s="68">
        <f t="shared" si="15"/>
        <v>0.9428018833103042</v>
      </c>
      <c r="AL44" s="107">
        <f t="shared" si="15"/>
        <v>0.14813697685094596</v>
      </c>
    </row>
    <row r="45" spans="1:38" ht="13.5">
      <c r="A45" s="96" t="s">
        <v>77</v>
      </c>
      <c r="B45" s="54" t="s">
        <v>63</v>
      </c>
      <c r="C45" s="22">
        <v>22275562.88471079</v>
      </c>
      <c r="D45" s="34">
        <v>1822399.902528442</v>
      </c>
      <c r="E45" s="29">
        <f t="shared" si="0"/>
        <v>24097962.78723923</v>
      </c>
      <c r="F45" s="97">
        <v>5261368.86</v>
      </c>
      <c r="G45" s="60">
        <v>3059128.080000001</v>
      </c>
      <c r="H45" s="61">
        <v>564785.64</v>
      </c>
      <c r="I45" s="61">
        <v>1149027.87</v>
      </c>
      <c r="J45" s="62">
        <f t="shared" si="1"/>
        <v>4772941.590000002</v>
      </c>
      <c r="K45" s="98">
        <v>1046065.72</v>
      </c>
      <c r="L45" s="63">
        <v>2184926.2799999993</v>
      </c>
      <c r="N45" s="96" t="s">
        <v>77</v>
      </c>
      <c r="O45" s="54" t="s">
        <v>63</v>
      </c>
      <c r="P45" s="22">
        <v>16647649.103464162</v>
      </c>
      <c r="Q45" s="34">
        <v>688725.2334119865</v>
      </c>
      <c r="R45" s="29">
        <f t="shared" si="2"/>
        <v>17336374.33687615</v>
      </c>
      <c r="S45" s="97">
        <v>4115061.29</v>
      </c>
      <c r="T45" s="60">
        <v>2249336.0899999994</v>
      </c>
      <c r="U45" s="61">
        <v>461654.08000000037</v>
      </c>
      <c r="V45" s="61">
        <v>981757.7300000002</v>
      </c>
      <c r="W45" s="62">
        <f t="shared" si="9"/>
        <v>3692747.9000000004</v>
      </c>
      <c r="X45" s="98">
        <v>533807.24</v>
      </c>
      <c r="Y45" s="63">
        <v>1863779.2300000002</v>
      </c>
      <c r="AA45" s="96" t="s">
        <v>77</v>
      </c>
      <c r="AB45" s="54" t="s">
        <v>63</v>
      </c>
      <c r="AC45" s="111">
        <f t="shared" si="10"/>
        <v>0.33806057217265173</v>
      </c>
      <c r="AD45" s="67">
        <f t="shared" si="10"/>
        <v>1.6460478201156685</v>
      </c>
      <c r="AE45" s="65">
        <f t="shared" si="11"/>
        <v>0.3900232147145397</v>
      </c>
      <c r="AF45" s="65">
        <f t="shared" si="11"/>
        <v>0.2785639117418832</v>
      </c>
      <c r="AG45" s="64">
        <f t="shared" si="12"/>
        <v>0.3600137807774213</v>
      </c>
      <c r="AH45" s="66">
        <f t="shared" si="13"/>
        <v>0.22339575120834976</v>
      </c>
      <c r="AI45" s="67">
        <f t="shared" si="14"/>
        <v>0.17037822559339544</v>
      </c>
      <c r="AJ45" s="68">
        <f t="shared" si="15"/>
        <v>0.29251758290892305</v>
      </c>
      <c r="AK45" s="68">
        <f t="shared" si="15"/>
        <v>0.9596319450444322</v>
      </c>
      <c r="AL45" s="107">
        <f t="shared" si="15"/>
        <v>0.17230959806328516</v>
      </c>
    </row>
    <row r="46" spans="1:38" ht="13.5">
      <c r="A46" s="96" t="s">
        <v>41</v>
      </c>
      <c r="B46" s="54" t="s">
        <v>59</v>
      </c>
      <c r="C46" s="22">
        <v>17813743.40416391</v>
      </c>
      <c r="D46" s="34">
        <v>1457371.2193686934</v>
      </c>
      <c r="E46" s="29">
        <f t="shared" si="0"/>
        <v>19271114.6235326</v>
      </c>
      <c r="F46" s="97">
        <v>4207510.95</v>
      </c>
      <c r="G46" s="60">
        <v>977318.3400000002</v>
      </c>
      <c r="H46" s="61">
        <v>149540.66</v>
      </c>
      <c r="I46" s="61">
        <v>275228.21999999974</v>
      </c>
      <c r="J46" s="62">
        <f t="shared" si="1"/>
        <v>1402087.22</v>
      </c>
      <c r="K46" s="98">
        <v>334023.36</v>
      </c>
      <c r="L46" s="63">
        <v>1747283.28</v>
      </c>
      <c r="N46" s="96" t="s">
        <v>41</v>
      </c>
      <c r="O46" s="54" t="s">
        <v>59</v>
      </c>
      <c r="P46" s="22">
        <v>13409864.713425284</v>
      </c>
      <c r="Q46" s="34">
        <v>554775.7613015181</v>
      </c>
      <c r="R46" s="29">
        <f t="shared" si="2"/>
        <v>13964640.474726802</v>
      </c>
      <c r="S46" s="97">
        <v>3314727.19</v>
      </c>
      <c r="T46" s="60">
        <v>724732.2800000001</v>
      </c>
      <c r="U46" s="61">
        <v>128864.16000000005</v>
      </c>
      <c r="V46" s="61">
        <v>226032.22000000003</v>
      </c>
      <c r="W46" s="62">
        <f t="shared" si="9"/>
        <v>1079628.6600000001</v>
      </c>
      <c r="X46" s="98">
        <v>174626.15000000002</v>
      </c>
      <c r="Y46" s="63">
        <v>1501294.6899999988</v>
      </c>
      <c r="AA46" s="96" t="s">
        <v>41</v>
      </c>
      <c r="AB46" s="54" t="s">
        <v>59</v>
      </c>
      <c r="AC46" s="111">
        <f t="shared" si="10"/>
        <v>0.32840590004831904</v>
      </c>
      <c r="AD46" s="67">
        <f t="shared" si="10"/>
        <v>1.6269554674661046</v>
      </c>
      <c r="AE46" s="65">
        <f t="shared" si="11"/>
        <v>0.37999361017632016</v>
      </c>
      <c r="AF46" s="65">
        <f t="shared" si="11"/>
        <v>0.26933853340732994</v>
      </c>
      <c r="AG46" s="64">
        <f t="shared" si="12"/>
        <v>0.3485232643425238</v>
      </c>
      <c r="AH46" s="66">
        <f t="shared" si="13"/>
        <v>0.16045190532417974</v>
      </c>
      <c r="AI46" s="67">
        <f t="shared" si="14"/>
        <v>0.2176503863033319</v>
      </c>
      <c r="AJ46" s="68">
        <f t="shared" si="15"/>
        <v>0.2986754353112484</v>
      </c>
      <c r="AK46" s="68">
        <f t="shared" si="15"/>
        <v>0.9127911827638642</v>
      </c>
      <c r="AL46" s="107">
        <f t="shared" si="15"/>
        <v>0.163850969192465</v>
      </c>
    </row>
    <row r="47" spans="1:38" ht="13.5">
      <c r="A47" s="96" t="s">
        <v>78</v>
      </c>
      <c r="B47" s="54" t="s">
        <v>63</v>
      </c>
      <c r="C47" s="22">
        <v>23475891.19994857</v>
      </c>
      <c r="D47" s="34">
        <v>1920600.7074200157</v>
      </c>
      <c r="E47" s="29">
        <f t="shared" si="0"/>
        <v>25396491.907368585</v>
      </c>
      <c r="F47" s="97">
        <v>5544879.99</v>
      </c>
      <c r="G47" s="60">
        <v>2156954.2800000017</v>
      </c>
      <c r="H47" s="61">
        <v>840757.0799999998</v>
      </c>
      <c r="I47" s="61">
        <v>2518464.89</v>
      </c>
      <c r="J47" s="62">
        <f t="shared" si="1"/>
        <v>5516176.250000002</v>
      </c>
      <c r="K47" s="98">
        <v>936765.42</v>
      </c>
      <c r="L47" s="63">
        <v>2302661.9600000014</v>
      </c>
      <c r="N47" s="96" t="s">
        <v>78</v>
      </c>
      <c r="O47" s="54" t="s">
        <v>63</v>
      </c>
      <c r="P47" s="22">
        <v>17918090.113977306</v>
      </c>
      <c r="Q47" s="34">
        <v>741284.2914673388</v>
      </c>
      <c r="R47" s="29">
        <f t="shared" si="2"/>
        <v>18659374.405444644</v>
      </c>
      <c r="S47" s="97">
        <v>4429096.18</v>
      </c>
      <c r="T47" s="60">
        <v>1569562.2200000004</v>
      </c>
      <c r="U47" s="61">
        <v>593426.5600000004</v>
      </c>
      <c r="V47" s="61">
        <v>1883113.2599999998</v>
      </c>
      <c r="W47" s="62">
        <f t="shared" si="9"/>
        <v>4046102.0400000005</v>
      </c>
      <c r="X47" s="98">
        <v>489316.74000000005</v>
      </c>
      <c r="Y47" s="63">
        <v>2006010.8099999994</v>
      </c>
      <c r="AA47" s="96" t="s">
        <v>78</v>
      </c>
      <c r="AB47" s="54" t="s">
        <v>63</v>
      </c>
      <c r="AC47" s="111">
        <f t="shared" si="10"/>
        <v>0.31017820820288255</v>
      </c>
      <c r="AD47" s="67">
        <f t="shared" si="10"/>
        <v>1.5909097623238089</v>
      </c>
      <c r="AE47" s="65">
        <f t="shared" si="11"/>
        <v>0.36105805883599773</v>
      </c>
      <c r="AF47" s="65">
        <f t="shared" si="11"/>
        <v>0.2519213321757219</v>
      </c>
      <c r="AG47" s="64">
        <f t="shared" si="12"/>
        <v>0.3742394232705226</v>
      </c>
      <c r="AH47" s="66">
        <f t="shared" si="13"/>
        <v>0.4167837044570424</v>
      </c>
      <c r="AI47" s="67">
        <f t="shared" si="14"/>
        <v>0.3373942733534787</v>
      </c>
      <c r="AJ47" s="68">
        <f t="shared" si="15"/>
        <v>0.3633309776834004</v>
      </c>
      <c r="AK47" s="68">
        <f t="shared" si="15"/>
        <v>0.9144356679887959</v>
      </c>
      <c r="AL47" s="107">
        <f t="shared" si="15"/>
        <v>0.1478811323055642</v>
      </c>
    </row>
    <row r="48" spans="1:38" ht="13.5">
      <c r="A48" s="96" t="s">
        <v>79</v>
      </c>
      <c r="B48" s="54" t="s">
        <v>62</v>
      </c>
      <c r="C48" s="22">
        <v>29692222.83482487</v>
      </c>
      <c r="D48" s="34">
        <v>2429168.8735361975</v>
      </c>
      <c r="E48" s="29">
        <f t="shared" si="0"/>
        <v>32121391.708361067</v>
      </c>
      <c r="F48" s="97">
        <v>7013144.29</v>
      </c>
      <c r="G48" s="60">
        <v>4469983.06</v>
      </c>
      <c r="H48" s="61">
        <v>1553728.88</v>
      </c>
      <c r="I48" s="61">
        <v>3951502.6700000013</v>
      </c>
      <c r="J48" s="62">
        <f t="shared" si="1"/>
        <v>9975214.610000001</v>
      </c>
      <c r="K48" s="98">
        <v>2016641.6199999999</v>
      </c>
      <c r="L48" s="63">
        <v>2912398.5999999973</v>
      </c>
      <c r="N48" s="96" t="s">
        <v>79</v>
      </c>
      <c r="O48" s="54" t="s">
        <v>62</v>
      </c>
      <c r="P48" s="22">
        <v>22092766.392558623</v>
      </c>
      <c r="Q48" s="34">
        <v>913993.6564521648</v>
      </c>
      <c r="R48" s="29">
        <f t="shared" si="2"/>
        <v>23006760.049010787</v>
      </c>
      <c r="S48" s="97">
        <v>5461016.5600000005</v>
      </c>
      <c r="T48" s="60">
        <v>3210155.4000000013</v>
      </c>
      <c r="U48" s="61">
        <v>1296475.9199999995</v>
      </c>
      <c r="V48" s="61">
        <v>2916324.589999999</v>
      </c>
      <c r="W48" s="62">
        <f t="shared" si="9"/>
        <v>7422955.909999999</v>
      </c>
      <c r="X48" s="98">
        <v>1031718.4600000001</v>
      </c>
      <c r="Y48" s="63">
        <v>2473384.6399999987</v>
      </c>
      <c r="AA48" s="96" t="s">
        <v>79</v>
      </c>
      <c r="AB48" s="54" t="s">
        <v>62</v>
      </c>
      <c r="AC48" s="111">
        <f t="shared" si="10"/>
        <v>0.343979396116999</v>
      </c>
      <c r="AD48" s="67">
        <f t="shared" si="10"/>
        <v>1.6577524432340867</v>
      </c>
      <c r="AE48" s="65">
        <f t="shared" si="11"/>
        <v>0.39617189208448234</v>
      </c>
      <c r="AF48" s="65">
        <f t="shared" si="11"/>
        <v>0.28421956112874325</v>
      </c>
      <c r="AG48" s="64">
        <f t="shared" si="12"/>
        <v>0.39245067699837755</v>
      </c>
      <c r="AH48" s="66">
        <f t="shared" si="13"/>
        <v>0.1984247883292738</v>
      </c>
      <c r="AI48" s="67">
        <f t="shared" si="14"/>
        <v>0.35495982976298346</v>
      </c>
      <c r="AJ48" s="68">
        <f t="shared" si="15"/>
        <v>0.34383320215625557</v>
      </c>
      <c r="AK48" s="68">
        <f t="shared" si="15"/>
        <v>0.9546433433012333</v>
      </c>
      <c r="AL48" s="107">
        <f t="shared" si="15"/>
        <v>0.1774952237109384</v>
      </c>
    </row>
    <row r="49" spans="1:38" ht="13.5">
      <c r="A49" s="96" t="s">
        <v>80</v>
      </c>
      <c r="B49" s="54" t="s">
        <v>59</v>
      </c>
      <c r="C49" s="22">
        <v>57728117.05262665</v>
      </c>
      <c r="D49" s="34">
        <v>4722830.818433129</v>
      </c>
      <c r="E49" s="29">
        <f t="shared" si="0"/>
        <v>62450947.871059775</v>
      </c>
      <c r="F49" s="97">
        <v>13635072.61</v>
      </c>
      <c r="G49" s="60">
        <v>12507496.849999996</v>
      </c>
      <c r="H49" s="61">
        <v>3254290.889999999</v>
      </c>
      <c r="I49" s="61">
        <v>12114984.070000004</v>
      </c>
      <c r="J49" s="62">
        <f t="shared" si="1"/>
        <v>27876771.81</v>
      </c>
      <c r="K49" s="98">
        <v>5206350.859999999</v>
      </c>
      <c r="L49" s="63">
        <v>5662334.229999995</v>
      </c>
      <c r="N49" s="96" t="s">
        <v>80</v>
      </c>
      <c r="O49" s="54" t="s">
        <v>59</v>
      </c>
      <c r="P49" s="22">
        <v>42901355.94878868</v>
      </c>
      <c r="Q49" s="34">
        <v>1774859.9908593944</v>
      </c>
      <c r="R49" s="29">
        <f t="shared" si="2"/>
        <v>44676215.93964808</v>
      </c>
      <c r="S49" s="97">
        <v>10604602.95</v>
      </c>
      <c r="T49" s="60">
        <v>9094918.61</v>
      </c>
      <c r="U49" s="61">
        <v>2522546.140000001</v>
      </c>
      <c r="V49" s="61">
        <v>9476685.770000001</v>
      </c>
      <c r="W49" s="62">
        <f t="shared" si="9"/>
        <v>21094150.520000003</v>
      </c>
      <c r="X49" s="98">
        <v>2685774.99</v>
      </c>
      <c r="Y49" s="63">
        <v>4802999.89</v>
      </c>
      <c r="AA49" s="96" t="s">
        <v>80</v>
      </c>
      <c r="AB49" s="54" t="s">
        <v>59</v>
      </c>
      <c r="AC49" s="111">
        <f t="shared" si="10"/>
        <v>0.3456012234563557</v>
      </c>
      <c r="AD49" s="67">
        <f t="shared" si="10"/>
        <v>1.6609596490742433</v>
      </c>
      <c r="AE49" s="65">
        <f t="shared" si="11"/>
        <v>0.39785670199604906</v>
      </c>
      <c r="AF49" s="65">
        <f t="shared" si="11"/>
        <v>0.2857692715407134</v>
      </c>
      <c r="AG49" s="64">
        <f t="shared" si="12"/>
        <v>0.3752181175373923</v>
      </c>
      <c r="AH49" s="66">
        <f t="shared" si="13"/>
        <v>0.2900818099604703</v>
      </c>
      <c r="AI49" s="67">
        <f t="shared" si="14"/>
        <v>0.2783988373184185</v>
      </c>
      <c r="AJ49" s="68">
        <f t="shared" si="15"/>
        <v>0.3215403855001977</v>
      </c>
      <c r="AK49" s="68">
        <f t="shared" si="15"/>
        <v>0.9384910796268897</v>
      </c>
      <c r="AL49" s="107">
        <f t="shared" si="15"/>
        <v>0.17891616899453955</v>
      </c>
    </row>
    <row r="50" spans="1:38" ht="13.5">
      <c r="A50" s="96" t="s">
        <v>43</v>
      </c>
      <c r="B50" s="54" t="s">
        <v>63</v>
      </c>
      <c r="C50" s="22">
        <v>23162671.8872742</v>
      </c>
      <c r="D50" s="34">
        <v>1894975.7278025716</v>
      </c>
      <c r="E50" s="29">
        <f t="shared" si="0"/>
        <v>25057647.61507677</v>
      </c>
      <c r="F50" s="97">
        <v>5470899.260000001</v>
      </c>
      <c r="G50" s="60">
        <v>1734374.6300000006</v>
      </c>
      <c r="H50" s="61">
        <v>1529818.62</v>
      </c>
      <c r="I50" s="61">
        <v>3589306.2500000014</v>
      </c>
      <c r="J50" s="62">
        <f t="shared" si="1"/>
        <v>6853499.500000002</v>
      </c>
      <c r="K50" s="98">
        <v>718795.2999999999</v>
      </c>
      <c r="L50" s="63">
        <v>2271939.500000001</v>
      </c>
      <c r="N50" s="96" t="s">
        <v>43</v>
      </c>
      <c r="O50" s="54" t="s">
        <v>63</v>
      </c>
      <c r="P50" s="22">
        <v>17090048.692651413</v>
      </c>
      <c r="Q50" s="34">
        <v>707027.6226613718</v>
      </c>
      <c r="R50" s="29">
        <f t="shared" si="2"/>
        <v>17797076.315312784</v>
      </c>
      <c r="S50" s="97">
        <v>4224416.15</v>
      </c>
      <c r="T50" s="60">
        <v>1245213.7700000005</v>
      </c>
      <c r="U50" s="61">
        <v>1205527.1300000001</v>
      </c>
      <c r="V50" s="61">
        <v>3365808.09</v>
      </c>
      <c r="W50" s="62">
        <f t="shared" si="9"/>
        <v>5816548.99</v>
      </c>
      <c r="X50" s="98">
        <v>360631.38</v>
      </c>
      <c r="Y50" s="63">
        <v>1913307.8999999994</v>
      </c>
      <c r="AA50" s="96" t="s">
        <v>43</v>
      </c>
      <c r="AB50" s="54" t="s">
        <v>63</v>
      </c>
      <c r="AC50" s="111">
        <f t="shared" si="10"/>
        <v>0.35533094749074445</v>
      </c>
      <c r="AD50" s="67">
        <f t="shared" si="10"/>
        <v>1.6802004151825947</v>
      </c>
      <c r="AE50" s="65">
        <f t="shared" si="11"/>
        <v>0.4079642729585262</v>
      </c>
      <c r="AF50" s="65">
        <f t="shared" si="11"/>
        <v>0.2950663631943553</v>
      </c>
      <c r="AG50" s="64">
        <f t="shared" si="12"/>
        <v>0.3928328386538802</v>
      </c>
      <c r="AH50" s="66">
        <f t="shared" si="13"/>
        <v>0.2690038920982225</v>
      </c>
      <c r="AI50" s="67">
        <f t="shared" si="14"/>
        <v>0.06640252623553522</v>
      </c>
      <c r="AJ50" s="68">
        <f t="shared" si="15"/>
        <v>0.17827590067284915</v>
      </c>
      <c r="AK50" s="68">
        <f t="shared" si="15"/>
        <v>0.9931579442698524</v>
      </c>
      <c r="AL50" s="107">
        <f t="shared" si="15"/>
        <v>0.18744061005549684</v>
      </c>
    </row>
    <row r="51" spans="1:38" ht="13.5">
      <c r="A51" s="96" t="s">
        <v>81</v>
      </c>
      <c r="B51" s="54" t="s">
        <v>59</v>
      </c>
      <c r="C51" s="22">
        <v>529040556.3408836</v>
      </c>
      <c r="D51" s="34">
        <v>43281665.352257445</v>
      </c>
      <c r="E51" s="29">
        <f t="shared" si="0"/>
        <v>572322221.6931411</v>
      </c>
      <c r="F51" s="97">
        <v>124956550.89000002</v>
      </c>
      <c r="G51" s="60">
        <v>164683696.61999995</v>
      </c>
      <c r="H51" s="61">
        <v>56600267.16000002</v>
      </c>
      <c r="I51" s="61">
        <v>147023999.4100001</v>
      </c>
      <c r="J51" s="62">
        <f t="shared" si="1"/>
        <v>368307963.19000006</v>
      </c>
      <c r="K51" s="98">
        <v>93476720.99</v>
      </c>
      <c r="L51" s="63">
        <v>51891601.50000002</v>
      </c>
      <c r="N51" s="96" t="s">
        <v>81</v>
      </c>
      <c r="O51" s="54" t="s">
        <v>59</v>
      </c>
      <c r="P51" s="22">
        <v>408119962.35849714</v>
      </c>
      <c r="Q51" s="34">
        <v>16884216.77062854</v>
      </c>
      <c r="R51" s="29">
        <f t="shared" si="2"/>
        <v>425004179.1291257</v>
      </c>
      <c r="S51" s="97">
        <v>100881430.56000002</v>
      </c>
      <c r="T51" s="60">
        <v>113546229.68999997</v>
      </c>
      <c r="U51" s="61">
        <v>42703022.01999998</v>
      </c>
      <c r="V51" s="61">
        <v>108987815.38999993</v>
      </c>
      <c r="W51" s="62">
        <f t="shared" si="9"/>
        <v>265237067.09999987</v>
      </c>
      <c r="X51" s="98">
        <v>47507137.160000004</v>
      </c>
      <c r="Y51" s="63">
        <v>45690866.539999984</v>
      </c>
      <c r="AA51" s="96" t="s">
        <v>81</v>
      </c>
      <c r="AB51" s="54" t="s">
        <v>59</v>
      </c>
      <c r="AC51" s="111">
        <f t="shared" si="10"/>
        <v>0.2962868889911552</v>
      </c>
      <c r="AD51" s="67">
        <f t="shared" si="10"/>
        <v>1.5634393315507178</v>
      </c>
      <c r="AE51" s="65">
        <f t="shared" si="11"/>
        <v>0.3466272799149508</v>
      </c>
      <c r="AF51" s="65">
        <f t="shared" si="11"/>
        <v>0.23864768963284222</v>
      </c>
      <c r="AG51" s="64">
        <f t="shared" si="12"/>
        <v>0.45036693045303</v>
      </c>
      <c r="AH51" s="66">
        <f t="shared" si="13"/>
        <v>0.325439383036902</v>
      </c>
      <c r="AI51" s="67">
        <f t="shared" si="14"/>
        <v>0.34899482922831515</v>
      </c>
      <c r="AJ51" s="68">
        <f t="shared" si="15"/>
        <v>0.38859913969392634</v>
      </c>
      <c r="AK51" s="68">
        <f t="shared" si="15"/>
        <v>0.9676353191980047</v>
      </c>
      <c r="AL51" s="107">
        <f t="shared" si="15"/>
        <v>0.1357106010360214</v>
      </c>
    </row>
    <row r="52" spans="1:38" ht="13.5">
      <c r="A52" s="96" t="s">
        <v>34</v>
      </c>
      <c r="B52" s="54" t="s">
        <v>59</v>
      </c>
      <c r="C52" s="22">
        <v>19808182.934868615</v>
      </c>
      <c r="D52" s="34">
        <v>1620539.5498466564</v>
      </c>
      <c r="E52" s="29">
        <f t="shared" si="0"/>
        <v>21428722.48471527</v>
      </c>
      <c r="F52" s="97">
        <v>4678586.9</v>
      </c>
      <c r="G52" s="60">
        <v>1006057.7299999997</v>
      </c>
      <c r="H52" s="61">
        <v>231416.13999999987</v>
      </c>
      <c r="I52" s="61">
        <v>288477.0099999999</v>
      </c>
      <c r="J52" s="62">
        <f t="shared" si="1"/>
        <v>1525950.8799999994</v>
      </c>
      <c r="K52" s="98">
        <v>332710.5</v>
      </c>
      <c r="L52" s="63">
        <v>1942910.3099999991</v>
      </c>
      <c r="N52" s="96" t="s">
        <v>34</v>
      </c>
      <c r="O52" s="54" t="s">
        <v>59</v>
      </c>
      <c r="P52" s="22">
        <v>14725660.03861198</v>
      </c>
      <c r="Q52" s="34">
        <v>609211.1627186995</v>
      </c>
      <c r="R52" s="29">
        <f t="shared" si="2"/>
        <v>15334871.20133068</v>
      </c>
      <c r="S52" s="97">
        <v>3639973.0200000005</v>
      </c>
      <c r="T52" s="60">
        <v>744358.5399999997</v>
      </c>
      <c r="U52" s="61">
        <v>201028.93000000002</v>
      </c>
      <c r="V52" s="61">
        <v>257798.27</v>
      </c>
      <c r="W52" s="62">
        <f t="shared" si="9"/>
        <v>1203185.7399999998</v>
      </c>
      <c r="X52" s="98">
        <v>170525.03999999998</v>
      </c>
      <c r="Y52" s="63">
        <v>1648603.86</v>
      </c>
      <c r="AA52" s="96" t="s">
        <v>34</v>
      </c>
      <c r="AB52" s="54" t="s">
        <v>59</v>
      </c>
      <c r="AC52" s="111">
        <f t="shared" si="10"/>
        <v>0.3451473742385611</v>
      </c>
      <c r="AD52" s="67">
        <f t="shared" si="10"/>
        <v>1.6600621410394822</v>
      </c>
      <c r="AE52" s="65">
        <f t="shared" si="11"/>
        <v>0.3973852276539367</v>
      </c>
      <c r="AF52" s="65">
        <f t="shared" si="11"/>
        <v>0.28533559844902356</v>
      </c>
      <c r="AG52" s="64">
        <f t="shared" si="12"/>
        <v>0.3515767952363389</v>
      </c>
      <c r="AH52" s="66">
        <f t="shared" si="13"/>
        <v>0.15115839297358757</v>
      </c>
      <c r="AI52" s="67">
        <f t="shared" si="14"/>
        <v>0.11900289323120705</v>
      </c>
      <c r="AJ52" s="68">
        <f t="shared" si="15"/>
        <v>0.268258781059024</v>
      </c>
      <c r="AK52" s="68">
        <f t="shared" si="15"/>
        <v>0.9510946896713823</v>
      </c>
      <c r="AL52" s="107">
        <f t="shared" si="15"/>
        <v>0.17851859815492555</v>
      </c>
    </row>
    <row r="53" spans="1:38" ht="13.5">
      <c r="A53" s="96" t="s">
        <v>39</v>
      </c>
      <c r="B53" s="54" t="s">
        <v>62</v>
      </c>
      <c r="C53" s="22">
        <v>17816509.137609154</v>
      </c>
      <c r="D53" s="34">
        <v>1457597.4885043884</v>
      </c>
      <c r="E53" s="29">
        <f t="shared" si="0"/>
        <v>19274106.62611354</v>
      </c>
      <c r="F53" s="97">
        <v>4208164.21</v>
      </c>
      <c r="G53" s="60">
        <v>749155.3200000002</v>
      </c>
      <c r="H53" s="61">
        <v>339330.5200000001</v>
      </c>
      <c r="I53" s="61">
        <v>791812.3900000004</v>
      </c>
      <c r="J53" s="62">
        <f t="shared" si="1"/>
        <v>1880298.2300000007</v>
      </c>
      <c r="K53" s="98">
        <v>363933.8300000001</v>
      </c>
      <c r="L53" s="63">
        <v>1747554.4800000002</v>
      </c>
      <c r="N53" s="96" t="s">
        <v>39</v>
      </c>
      <c r="O53" s="54" t="s">
        <v>62</v>
      </c>
      <c r="P53" s="22">
        <v>13357253.56360395</v>
      </c>
      <c r="Q53" s="34">
        <v>552599.2030017962</v>
      </c>
      <c r="R53" s="29">
        <f t="shared" si="2"/>
        <v>13909852.766605746</v>
      </c>
      <c r="S53" s="97">
        <v>3301722.5</v>
      </c>
      <c r="T53" s="60">
        <v>526942.59</v>
      </c>
      <c r="U53" s="61">
        <v>288595.6500000001</v>
      </c>
      <c r="V53" s="61">
        <v>668302.3999999997</v>
      </c>
      <c r="W53" s="62">
        <f t="shared" si="9"/>
        <v>1483840.6399999997</v>
      </c>
      <c r="X53" s="98">
        <v>183294.65999999997</v>
      </c>
      <c r="Y53" s="63">
        <v>1495404.6399999997</v>
      </c>
      <c r="AA53" s="96" t="s">
        <v>39</v>
      </c>
      <c r="AB53" s="54" t="s">
        <v>62</v>
      </c>
      <c r="AC53" s="111">
        <f t="shared" si="10"/>
        <v>0.3338452439171966</v>
      </c>
      <c r="AD53" s="67">
        <f t="shared" si="10"/>
        <v>1.637711890618942</v>
      </c>
      <c r="AE53" s="65">
        <f t="shared" si="11"/>
        <v>0.38564418685912294</v>
      </c>
      <c r="AF53" s="65">
        <f t="shared" si="11"/>
        <v>0.274536006584442</v>
      </c>
      <c r="AG53" s="64">
        <f t="shared" si="12"/>
        <v>0.4217019732642986</v>
      </c>
      <c r="AH53" s="66">
        <f t="shared" si="13"/>
        <v>0.17579915012579006</v>
      </c>
      <c r="AI53" s="67">
        <f t="shared" si="14"/>
        <v>0.1848115314264931</v>
      </c>
      <c r="AJ53" s="68">
        <f t="shared" si="15"/>
        <v>0.2671834018510244</v>
      </c>
      <c r="AK53" s="68">
        <f t="shared" si="15"/>
        <v>0.9855124530087245</v>
      </c>
      <c r="AL53" s="107">
        <f t="shared" si="15"/>
        <v>0.16861646223058435</v>
      </c>
    </row>
    <row r="54" spans="1:38" ht="13.5">
      <c r="A54" s="96" t="s">
        <v>42</v>
      </c>
      <c r="B54" s="54" t="s">
        <v>63</v>
      </c>
      <c r="C54" s="22">
        <v>19441723.253373213</v>
      </c>
      <c r="D54" s="34">
        <v>1590558.8893670859</v>
      </c>
      <c r="E54" s="29">
        <f t="shared" si="0"/>
        <v>21032282.142740298</v>
      </c>
      <c r="F54" s="97">
        <v>4592031.09</v>
      </c>
      <c r="G54" s="60">
        <v>1516304.5400000005</v>
      </c>
      <c r="H54" s="61">
        <v>935073.8900000006</v>
      </c>
      <c r="I54" s="61">
        <v>655426.35</v>
      </c>
      <c r="J54" s="62">
        <f t="shared" si="1"/>
        <v>3106804.780000001</v>
      </c>
      <c r="K54" s="98">
        <v>741570.34</v>
      </c>
      <c r="L54" s="63">
        <v>1906965.6700000004</v>
      </c>
      <c r="N54" s="96" t="s">
        <v>42</v>
      </c>
      <c r="O54" s="54" t="s">
        <v>63</v>
      </c>
      <c r="P54" s="22">
        <v>14401959.390056103</v>
      </c>
      <c r="Q54" s="34">
        <v>595819.4320962729</v>
      </c>
      <c r="R54" s="29">
        <f t="shared" si="2"/>
        <v>14997778.822152376</v>
      </c>
      <c r="S54" s="97">
        <v>3559958.84</v>
      </c>
      <c r="T54" s="60">
        <v>1037391.2399999999</v>
      </c>
      <c r="U54" s="61">
        <v>622037.62</v>
      </c>
      <c r="V54" s="61">
        <v>264019.4999999999</v>
      </c>
      <c r="W54" s="62">
        <f t="shared" si="9"/>
        <v>1923448.3599999999</v>
      </c>
      <c r="X54" s="98">
        <v>371609.98</v>
      </c>
      <c r="Y54" s="63">
        <v>1612364.1300000015</v>
      </c>
      <c r="AA54" s="96" t="s">
        <v>42</v>
      </c>
      <c r="AB54" s="54" t="s">
        <v>63</v>
      </c>
      <c r="AC54" s="111">
        <f t="shared" si="10"/>
        <v>0.34993598626564926</v>
      </c>
      <c r="AD54" s="67">
        <f t="shared" si="10"/>
        <v>1.6695317468431985</v>
      </c>
      <c r="AE54" s="65">
        <f t="shared" si="11"/>
        <v>0.4023598022178254</v>
      </c>
      <c r="AF54" s="65">
        <f t="shared" si="11"/>
        <v>0.28991128728892823</v>
      </c>
      <c r="AG54" s="64">
        <f t="shared" si="12"/>
        <v>0.4616515751569299</v>
      </c>
      <c r="AH54" s="66">
        <f t="shared" si="13"/>
        <v>0.5032433086603356</v>
      </c>
      <c r="AI54" s="67">
        <f t="shared" si="14"/>
        <v>1.4824922022805143</v>
      </c>
      <c r="AJ54" s="68">
        <f t="shared" si="15"/>
        <v>0.6152265091223981</v>
      </c>
      <c r="AK54" s="68">
        <f t="shared" si="15"/>
        <v>0.9955608834832692</v>
      </c>
      <c r="AL54" s="107">
        <f t="shared" si="15"/>
        <v>0.18271402502609546</v>
      </c>
    </row>
    <row r="55" spans="1:38" ht="13.5">
      <c r="A55" s="96" t="s">
        <v>82</v>
      </c>
      <c r="B55" s="54" t="s">
        <v>62</v>
      </c>
      <c r="C55" s="22">
        <v>18942854.08318654</v>
      </c>
      <c r="D55" s="34">
        <v>1549745.594016124</v>
      </c>
      <c r="E55" s="29">
        <f t="shared" si="0"/>
        <v>20492599.677202664</v>
      </c>
      <c r="F55" s="97">
        <v>4474200.86</v>
      </c>
      <c r="G55" s="60">
        <v>1545278.2200000002</v>
      </c>
      <c r="H55" s="61">
        <v>417312.56999999995</v>
      </c>
      <c r="I55" s="61">
        <v>286902.25</v>
      </c>
      <c r="J55" s="62">
        <f t="shared" si="1"/>
        <v>2249493.04</v>
      </c>
      <c r="K55" s="98">
        <v>494818.85</v>
      </c>
      <c r="L55" s="63">
        <v>1858033.4700000007</v>
      </c>
      <c r="N55" s="96" t="s">
        <v>82</v>
      </c>
      <c r="O55" s="54" t="s">
        <v>62</v>
      </c>
      <c r="P55" s="22">
        <v>14215358.394827735</v>
      </c>
      <c r="Q55" s="34">
        <v>588099.6194076043</v>
      </c>
      <c r="R55" s="29">
        <f t="shared" si="2"/>
        <v>14803458.014235338</v>
      </c>
      <c r="S55" s="97">
        <v>3513833.76</v>
      </c>
      <c r="T55" s="60">
        <v>1146369.4699999993</v>
      </c>
      <c r="U55" s="61">
        <v>349756.5300000001</v>
      </c>
      <c r="V55" s="61">
        <v>267543.59</v>
      </c>
      <c r="W55" s="62">
        <f t="shared" si="9"/>
        <v>1763669.5899999994</v>
      </c>
      <c r="X55" s="98">
        <v>254515.26</v>
      </c>
      <c r="Y55" s="63">
        <v>1591473.39</v>
      </c>
      <c r="AA55" s="96" t="s">
        <v>82</v>
      </c>
      <c r="AB55" s="54" t="s">
        <v>62</v>
      </c>
      <c r="AC55" s="111">
        <f t="shared" si="10"/>
        <v>0.3325625395472904</v>
      </c>
      <c r="AD55" s="67">
        <f t="shared" si="10"/>
        <v>1.6351753051246494</v>
      </c>
      <c r="AE55" s="65">
        <f t="shared" si="11"/>
        <v>0.38431166944213446</v>
      </c>
      <c r="AF55" s="65">
        <f t="shared" si="11"/>
        <v>0.27331034009986865</v>
      </c>
      <c r="AG55" s="64">
        <f t="shared" si="12"/>
        <v>0.34797572723216463</v>
      </c>
      <c r="AH55" s="66">
        <f t="shared" si="13"/>
        <v>0.19315161892760035</v>
      </c>
      <c r="AI55" s="67">
        <f t="shared" si="14"/>
        <v>0.0723570316149229</v>
      </c>
      <c r="AJ55" s="68">
        <f t="shared" si="15"/>
        <v>0.2754617150256591</v>
      </c>
      <c r="AK55" s="68">
        <f t="shared" si="15"/>
        <v>0.9441618156805214</v>
      </c>
      <c r="AL55" s="107">
        <f t="shared" si="15"/>
        <v>0.16749264026337296</v>
      </c>
    </row>
    <row r="56" spans="1:38" ht="13.5">
      <c r="A56" s="96" t="s">
        <v>19</v>
      </c>
      <c r="B56" s="54" t="s">
        <v>59</v>
      </c>
      <c r="C56" s="22">
        <v>38307136.8000928</v>
      </c>
      <c r="D56" s="34">
        <v>3133968.947583754</v>
      </c>
      <c r="E56" s="29">
        <f t="shared" si="0"/>
        <v>41441105.74767656</v>
      </c>
      <c r="F56" s="97">
        <v>9047940.9</v>
      </c>
      <c r="G56" s="60">
        <v>7570309.6400000015</v>
      </c>
      <c r="H56" s="61">
        <v>2672923.4800000004</v>
      </c>
      <c r="I56" s="61">
        <v>5132969.510000002</v>
      </c>
      <c r="J56" s="62">
        <f t="shared" si="1"/>
        <v>15376202.630000003</v>
      </c>
      <c r="K56" s="98">
        <v>3094332.9099999997</v>
      </c>
      <c r="L56" s="63">
        <v>3757403.16</v>
      </c>
      <c r="N56" s="96" t="s">
        <v>19</v>
      </c>
      <c r="O56" s="54" t="s">
        <v>59</v>
      </c>
      <c r="P56" s="22">
        <v>28708285.849057663</v>
      </c>
      <c r="Q56" s="34">
        <v>1187682.4601896033</v>
      </c>
      <c r="R56" s="29">
        <f t="shared" si="2"/>
        <v>29895968.309247267</v>
      </c>
      <c r="S56" s="97">
        <v>7096278.58</v>
      </c>
      <c r="T56" s="60">
        <v>5520255.1800000025</v>
      </c>
      <c r="U56" s="61">
        <v>2189606.129999999</v>
      </c>
      <c r="V56" s="61">
        <v>4298959.460000002</v>
      </c>
      <c r="W56" s="62">
        <f t="shared" si="9"/>
        <v>12008820.770000003</v>
      </c>
      <c r="X56" s="98">
        <v>1592397.79</v>
      </c>
      <c r="Y56" s="63">
        <v>3214021.8099999996</v>
      </c>
      <c r="AA56" s="96" t="s">
        <v>19</v>
      </c>
      <c r="AB56" s="54" t="s">
        <v>59</v>
      </c>
      <c r="AC56" s="111">
        <f t="shared" si="10"/>
        <v>0.33435820590278187</v>
      </c>
      <c r="AD56" s="67">
        <f t="shared" si="10"/>
        <v>1.6387263032270787</v>
      </c>
      <c r="AE56" s="65">
        <f t="shared" si="11"/>
        <v>0.38617706973077737</v>
      </c>
      <c r="AF56" s="65">
        <f t="shared" si="11"/>
        <v>0.275026170125356</v>
      </c>
      <c r="AG56" s="64">
        <f t="shared" si="12"/>
        <v>0.371369509769655</v>
      </c>
      <c r="AH56" s="66">
        <f t="shared" si="13"/>
        <v>0.22073255247965617</v>
      </c>
      <c r="AI56" s="67">
        <f t="shared" si="14"/>
        <v>0.19400277154509382</v>
      </c>
      <c r="AJ56" s="68">
        <f t="shared" si="15"/>
        <v>0.2804090363653582</v>
      </c>
      <c r="AK56" s="68">
        <f t="shared" si="15"/>
        <v>0.9431909096030582</v>
      </c>
      <c r="AL56" s="107">
        <f t="shared" si="15"/>
        <v>0.16906585646349437</v>
      </c>
    </row>
    <row r="57" spans="1:38" ht="13.5">
      <c r="A57" s="96" t="s">
        <v>20</v>
      </c>
      <c r="B57" s="54" t="s">
        <v>59</v>
      </c>
      <c r="C57" s="22">
        <v>31374825.91957783</v>
      </c>
      <c r="D57" s="34">
        <v>2566825.358964563</v>
      </c>
      <c r="E57" s="29">
        <f t="shared" si="0"/>
        <v>33941651.27854239</v>
      </c>
      <c r="F57" s="97">
        <v>7410566.14</v>
      </c>
      <c r="G57" s="60">
        <v>4987016.26</v>
      </c>
      <c r="H57" s="61">
        <v>2273525.6399999987</v>
      </c>
      <c r="I57" s="61">
        <v>664819.2200000001</v>
      </c>
      <c r="J57" s="62">
        <f t="shared" si="1"/>
        <v>7925361.119999998</v>
      </c>
      <c r="K57" s="98">
        <v>1965940.5400000003</v>
      </c>
      <c r="L57" s="63">
        <v>3077438.8500000006</v>
      </c>
      <c r="N57" s="96" t="s">
        <v>20</v>
      </c>
      <c r="O57" s="54" t="s">
        <v>59</v>
      </c>
      <c r="P57" s="22">
        <v>21968365.775739715</v>
      </c>
      <c r="Q57" s="34">
        <v>908847.1146597189</v>
      </c>
      <c r="R57" s="29">
        <f t="shared" si="2"/>
        <v>22877212.890399434</v>
      </c>
      <c r="S57" s="97">
        <v>5430266.529999999</v>
      </c>
      <c r="T57" s="60">
        <v>3617350.6800000025</v>
      </c>
      <c r="U57" s="61">
        <v>1980004.6899999997</v>
      </c>
      <c r="V57" s="61">
        <v>1019015.5100000001</v>
      </c>
      <c r="W57" s="62">
        <f t="shared" si="9"/>
        <v>6616370.880000002</v>
      </c>
      <c r="X57" s="98">
        <v>1000357.28</v>
      </c>
      <c r="Y57" s="63">
        <v>2459457.41</v>
      </c>
      <c r="AA57" s="96" t="s">
        <v>20</v>
      </c>
      <c r="AB57" s="54" t="s">
        <v>59</v>
      </c>
      <c r="AC57" s="111">
        <f t="shared" si="10"/>
        <v>0.4281820614178746</v>
      </c>
      <c r="AD57" s="67">
        <f t="shared" si="10"/>
        <v>1.824265289025654</v>
      </c>
      <c r="AE57" s="65">
        <f t="shared" si="11"/>
        <v>0.4836445086711685</v>
      </c>
      <c r="AF57" s="65">
        <f t="shared" si="11"/>
        <v>0.3646781606500631</v>
      </c>
      <c r="AG57" s="64">
        <f t="shared" si="12"/>
        <v>0.3786377659132556</v>
      </c>
      <c r="AH57" s="66">
        <f t="shared" si="13"/>
        <v>0.14824255290021515</v>
      </c>
      <c r="AI57" s="67">
        <f t="shared" si="14"/>
        <v>-0.3475867506668274</v>
      </c>
      <c r="AJ57" s="68">
        <f t="shared" si="15"/>
        <v>0.19784112223164785</v>
      </c>
      <c r="AK57" s="68">
        <f t="shared" si="15"/>
        <v>0.9652383996245824</v>
      </c>
      <c r="AL57" s="107">
        <f t="shared" si="15"/>
        <v>0.2512673882813854</v>
      </c>
    </row>
    <row r="58" spans="1:38" ht="13.5">
      <c r="A58" s="96" t="s">
        <v>46</v>
      </c>
      <c r="B58" s="54" t="s">
        <v>62</v>
      </c>
      <c r="C58" s="22">
        <v>18797653.077311005</v>
      </c>
      <c r="D58" s="34">
        <v>1537866.4643921438</v>
      </c>
      <c r="E58" s="29">
        <f t="shared" si="0"/>
        <v>20335519.54170315</v>
      </c>
      <c r="F58" s="97">
        <v>4439905.16</v>
      </c>
      <c r="G58" s="60">
        <v>1058631.0800000003</v>
      </c>
      <c r="H58" s="61">
        <v>212660.27000000014</v>
      </c>
      <c r="I58" s="61">
        <v>379393.99000000005</v>
      </c>
      <c r="J58" s="62">
        <f t="shared" si="1"/>
        <v>1650685.3400000005</v>
      </c>
      <c r="K58" s="98">
        <v>358445.63</v>
      </c>
      <c r="L58" s="63">
        <v>1843791.1800000002</v>
      </c>
      <c r="N58" s="96" t="s">
        <v>46</v>
      </c>
      <c r="O58" s="54" t="s">
        <v>62</v>
      </c>
      <c r="P58" s="22">
        <v>14060376.12845751</v>
      </c>
      <c r="Q58" s="34">
        <v>581687.8860911822</v>
      </c>
      <c r="R58" s="29">
        <f t="shared" si="2"/>
        <v>14642064.014548693</v>
      </c>
      <c r="S58" s="97">
        <v>3475524.32</v>
      </c>
      <c r="T58" s="60">
        <v>775232.7199999996</v>
      </c>
      <c r="U58" s="61">
        <v>172692.12000000002</v>
      </c>
      <c r="V58" s="61">
        <v>293940.73</v>
      </c>
      <c r="W58" s="62">
        <f t="shared" si="9"/>
        <v>1241865.5699999996</v>
      </c>
      <c r="X58" s="98">
        <v>182277.09999999998</v>
      </c>
      <c r="Y58" s="63">
        <v>1574122.3500000006</v>
      </c>
      <c r="AA58" s="96" t="s">
        <v>46</v>
      </c>
      <c r="AB58" s="54" t="s">
        <v>62</v>
      </c>
      <c r="AC58" s="111">
        <f t="shared" si="10"/>
        <v>0.3369239133841859</v>
      </c>
      <c r="AD58" s="67">
        <f t="shared" si="10"/>
        <v>1.6438000535412152</v>
      </c>
      <c r="AE58" s="65">
        <f t="shared" si="11"/>
        <v>0.3888424146689502</v>
      </c>
      <c r="AF58" s="65">
        <f t="shared" si="11"/>
        <v>0.2774777993784836</v>
      </c>
      <c r="AG58" s="64">
        <f t="shared" si="12"/>
        <v>0.3655655297934288</v>
      </c>
      <c r="AH58" s="66">
        <f t="shared" si="13"/>
        <v>0.2314416546626452</v>
      </c>
      <c r="AI58" s="67">
        <f t="shared" si="14"/>
        <v>0.29071595487974755</v>
      </c>
      <c r="AJ58" s="68">
        <f t="shared" si="15"/>
        <v>0.3291980870361042</v>
      </c>
      <c r="AK58" s="68">
        <f t="shared" si="15"/>
        <v>0.9664874523459066</v>
      </c>
      <c r="AL58" s="107">
        <f t="shared" si="15"/>
        <v>0.1713137673192935</v>
      </c>
    </row>
    <row r="59" spans="1:38" ht="13.5">
      <c r="A59" s="96" t="s">
        <v>94</v>
      </c>
      <c r="B59" s="54" t="s">
        <v>59</v>
      </c>
      <c r="C59" s="22">
        <v>22603302.297972716</v>
      </c>
      <c r="D59" s="34">
        <v>1849212.7951082836</v>
      </c>
      <c r="E59" s="29">
        <f t="shared" si="0"/>
        <v>24452515.093081</v>
      </c>
      <c r="F59" s="97">
        <v>5338779.14</v>
      </c>
      <c r="G59" s="60">
        <v>2941808.6999999997</v>
      </c>
      <c r="H59" s="61">
        <v>335644.74000000005</v>
      </c>
      <c r="I59" s="61">
        <v>881143.9999999999</v>
      </c>
      <c r="J59" s="62">
        <f t="shared" si="1"/>
        <v>4158597.44</v>
      </c>
      <c r="K59" s="98">
        <v>1005985.39</v>
      </c>
      <c r="L59" s="63">
        <v>2217073.07</v>
      </c>
      <c r="N59" s="96" t="s">
        <v>94</v>
      </c>
      <c r="O59" s="54" t="s">
        <v>59</v>
      </c>
      <c r="P59" s="22">
        <v>17056616.040006343</v>
      </c>
      <c r="Q59" s="34">
        <v>705644.489554652</v>
      </c>
      <c r="R59" s="29">
        <f t="shared" si="2"/>
        <v>17762260.529560994</v>
      </c>
      <c r="S59" s="97">
        <v>4216152.07</v>
      </c>
      <c r="T59" s="60">
        <v>2169786.5000000005</v>
      </c>
      <c r="U59" s="61">
        <v>341390.3300000001</v>
      </c>
      <c r="V59" s="61">
        <v>657678.8899999998</v>
      </c>
      <c r="W59" s="62">
        <f t="shared" si="9"/>
        <v>3168855.72</v>
      </c>
      <c r="X59" s="98">
        <v>519036.80000000005</v>
      </c>
      <c r="Y59" s="63">
        <v>1909564.9199999992</v>
      </c>
      <c r="AA59" s="96" t="s">
        <v>94</v>
      </c>
      <c r="AB59" s="54" t="s">
        <v>59</v>
      </c>
      <c r="AC59" s="111">
        <f t="shared" si="10"/>
        <v>0.3251926551524995</v>
      </c>
      <c r="AD59" s="67">
        <f t="shared" si="10"/>
        <v>1.6206011985941577</v>
      </c>
      <c r="AE59" s="65">
        <f t="shared" si="11"/>
        <v>0.37665558121871334</v>
      </c>
      <c r="AF59" s="65">
        <f t="shared" si="11"/>
        <v>0.26626816380463225</v>
      </c>
      <c r="AG59" s="64">
        <f t="shared" si="12"/>
        <v>0.3558056057589072</v>
      </c>
      <c r="AH59" s="66">
        <f t="shared" si="13"/>
        <v>-0.016829972893491196</v>
      </c>
      <c r="AI59" s="67">
        <f t="shared" si="14"/>
        <v>0.33977844415836445</v>
      </c>
      <c r="AJ59" s="68">
        <f t="shared" si="15"/>
        <v>0.3123341065209493</v>
      </c>
      <c r="AK59" s="68">
        <f t="shared" si="15"/>
        <v>0.9381773893488861</v>
      </c>
      <c r="AL59" s="107">
        <f t="shared" si="15"/>
        <v>0.16103571383160964</v>
      </c>
    </row>
    <row r="60" spans="1:38" ht="13.5">
      <c r="A60" s="96" t="s">
        <v>83</v>
      </c>
      <c r="B60" s="54" t="s">
        <v>63</v>
      </c>
      <c r="C60" s="22">
        <v>51233829.206502885</v>
      </c>
      <c r="D60" s="34">
        <v>4191522.604179612</v>
      </c>
      <c r="E60" s="29">
        <f t="shared" si="0"/>
        <v>55425351.8106825</v>
      </c>
      <c r="F60" s="97">
        <v>12101156.53</v>
      </c>
      <c r="G60" s="60">
        <v>12628832.220000004</v>
      </c>
      <c r="H60" s="61">
        <v>4023205.81</v>
      </c>
      <c r="I60" s="61">
        <v>7971251.989999999</v>
      </c>
      <c r="J60" s="62">
        <f t="shared" si="1"/>
        <v>24623290.020000003</v>
      </c>
      <c r="K60" s="98">
        <v>5996230.96</v>
      </c>
      <c r="L60" s="63">
        <v>5025333.9899999965</v>
      </c>
      <c r="N60" s="96" t="s">
        <v>83</v>
      </c>
      <c r="O60" s="54" t="s">
        <v>63</v>
      </c>
      <c r="P60" s="22">
        <v>39715664.068917714</v>
      </c>
      <c r="Q60" s="34">
        <v>1643065.6331245126</v>
      </c>
      <c r="R60" s="29">
        <f t="shared" si="2"/>
        <v>41358729.70204223</v>
      </c>
      <c r="S60" s="97">
        <v>9817145.44</v>
      </c>
      <c r="T60" s="60">
        <v>8937607.459999997</v>
      </c>
      <c r="U60" s="61">
        <v>3345541.5399999996</v>
      </c>
      <c r="V60" s="61">
        <v>6417757.489999997</v>
      </c>
      <c r="W60" s="62">
        <f t="shared" si="9"/>
        <v>18700906.489999995</v>
      </c>
      <c r="X60" s="98">
        <v>3037372.1</v>
      </c>
      <c r="Y60" s="63">
        <v>4446347.180000002</v>
      </c>
      <c r="AA60" s="96" t="s">
        <v>83</v>
      </c>
      <c r="AB60" s="54" t="s">
        <v>63</v>
      </c>
      <c r="AC60" s="111">
        <f t="shared" si="10"/>
        <v>0.29001567536672557</v>
      </c>
      <c r="AD60" s="67">
        <f t="shared" si="10"/>
        <v>1.551037840289351</v>
      </c>
      <c r="AE60" s="65">
        <f t="shared" si="11"/>
        <v>0.3401125278745125</v>
      </c>
      <c r="AF60" s="65">
        <f t="shared" si="11"/>
        <v>0.23265531757264046</v>
      </c>
      <c r="AG60" s="64">
        <f t="shared" si="12"/>
        <v>0.4129992032565737</v>
      </c>
      <c r="AH60" s="66">
        <f t="shared" si="13"/>
        <v>0.2025574221385995</v>
      </c>
      <c r="AI60" s="67">
        <f t="shared" si="14"/>
        <v>0.24206188881717972</v>
      </c>
      <c r="AJ60" s="68">
        <f t="shared" si="15"/>
        <v>0.31668964994648285</v>
      </c>
      <c r="AK60" s="68">
        <f t="shared" si="15"/>
        <v>0.974150931326458</v>
      </c>
      <c r="AL60" s="107">
        <f t="shared" si="15"/>
        <v>0.13021628464019197</v>
      </c>
    </row>
    <row r="61" spans="1:38" ht="13.5">
      <c r="A61" s="96" t="s">
        <v>84</v>
      </c>
      <c r="B61" s="54" t="s">
        <v>62</v>
      </c>
      <c r="C61" s="22">
        <v>34652220.05219711</v>
      </c>
      <c r="D61" s="34">
        <v>2834954.2847629837</v>
      </c>
      <c r="E61" s="29">
        <f t="shared" si="0"/>
        <v>37487174.3369601</v>
      </c>
      <c r="F61" s="97">
        <v>8184669.109999999</v>
      </c>
      <c r="G61" s="60">
        <v>8467208.37</v>
      </c>
      <c r="H61" s="61">
        <v>798566.5399999999</v>
      </c>
      <c r="I61" s="61">
        <v>3619222.349999998</v>
      </c>
      <c r="J61" s="62">
        <f t="shared" si="1"/>
        <v>12884997.259999996</v>
      </c>
      <c r="K61" s="98">
        <v>2931558.46</v>
      </c>
      <c r="L61" s="63">
        <v>3398906.139999999</v>
      </c>
      <c r="N61" s="96" t="s">
        <v>84</v>
      </c>
      <c r="O61" s="54" t="s">
        <v>62</v>
      </c>
      <c r="P61" s="22">
        <v>26223124.975773193</v>
      </c>
      <c r="Q61" s="34">
        <v>1084869.5659234314</v>
      </c>
      <c r="R61" s="29">
        <f t="shared" si="2"/>
        <v>27307994.541696623</v>
      </c>
      <c r="S61" s="97">
        <v>6481982.27</v>
      </c>
      <c r="T61" s="60">
        <v>6215179.430000003</v>
      </c>
      <c r="U61" s="61">
        <v>657688.7300000004</v>
      </c>
      <c r="V61" s="61">
        <v>2987361.880000002</v>
      </c>
      <c r="W61" s="62">
        <f t="shared" si="9"/>
        <v>9860230.040000007</v>
      </c>
      <c r="X61" s="98">
        <v>1499832.5699999998</v>
      </c>
      <c r="Y61" s="63">
        <v>2935796.77</v>
      </c>
      <c r="AA61" s="96" t="s">
        <v>84</v>
      </c>
      <c r="AB61" s="54" t="s">
        <v>62</v>
      </c>
      <c r="AC61" s="111">
        <f t="shared" si="10"/>
        <v>0.321437474908552</v>
      </c>
      <c r="AD61" s="67">
        <f t="shared" si="10"/>
        <v>1.6131752367390781</v>
      </c>
      <c r="AE61" s="65">
        <f t="shared" si="11"/>
        <v>0.37275457118320676</v>
      </c>
      <c r="AF61" s="65">
        <f t="shared" si="11"/>
        <v>0.2626799594748044</v>
      </c>
      <c r="AG61" s="64">
        <f t="shared" si="12"/>
        <v>0.362343350721251</v>
      </c>
      <c r="AH61" s="66">
        <f t="shared" si="13"/>
        <v>0.21420134415257408</v>
      </c>
      <c r="AI61" s="67">
        <f t="shared" si="14"/>
        <v>0.2115111912722123</v>
      </c>
      <c r="AJ61" s="68">
        <f t="shared" si="15"/>
        <v>0.30676436632101</v>
      </c>
      <c r="AK61" s="68">
        <f t="shared" si="15"/>
        <v>0.9545904780558274</v>
      </c>
      <c r="AL61" s="107">
        <f t="shared" si="15"/>
        <v>0.1577457182092339</v>
      </c>
    </row>
    <row r="62" spans="1:38" ht="13.5">
      <c r="A62" s="96" t="s">
        <v>36</v>
      </c>
      <c r="B62" s="54" t="s">
        <v>62</v>
      </c>
      <c r="C62" s="22">
        <v>18513473.96581174</v>
      </c>
      <c r="D62" s="34">
        <v>1514617.3106994957</v>
      </c>
      <c r="E62" s="29">
        <f t="shared" si="0"/>
        <v>20028091.276511237</v>
      </c>
      <c r="F62" s="97">
        <v>4372783.58</v>
      </c>
      <c r="G62" s="60">
        <v>1119211.4700000004</v>
      </c>
      <c r="H62" s="61">
        <v>211693.40999999997</v>
      </c>
      <c r="I62" s="61">
        <v>685425.76</v>
      </c>
      <c r="J62" s="62">
        <f t="shared" si="1"/>
        <v>2016330.6400000004</v>
      </c>
      <c r="K62" s="98">
        <v>443884.50999999995</v>
      </c>
      <c r="L62" s="63">
        <v>1815917.250000001</v>
      </c>
      <c r="N62" s="96" t="s">
        <v>36</v>
      </c>
      <c r="O62" s="54" t="s">
        <v>62</v>
      </c>
      <c r="P62" s="22">
        <v>13866000.19842796</v>
      </c>
      <c r="Q62" s="34">
        <v>573646.4145404857</v>
      </c>
      <c r="R62" s="29">
        <f t="shared" si="2"/>
        <v>14439646.612968447</v>
      </c>
      <c r="S62" s="97">
        <v>3427477.37</v>
      </c>
      <c r="T62" s="60">
        <v>813547.4399999998</v>
      </c>
      <c r="U62" s="61">
        <v>188991.94999999978</v>
      </c>
      <c r="V62" s="61">
        <v>593290.5700000003</v>
      </c>
      <c r="W62" s="62">
        <f t="shared" si="9"/>
        <v>1595829.96</v>
      </c>
      <c r="X62" s="98">
        <v>224112.61</v>
      </c>
      <c r="Y62" s="63">
        <v>1552361.1499999997</v>
      </c>
      <c r="AA62" s="96" t="s">
        <v>36</v>
      </c>
      <c r="AB62" s="54" t="s">
        <v>62</v>
      </c>
      <c r="AC62" s="111">
        <f t="shared" si="10"/>
        <v>0.33517046739337863</v>
      </c>
      <c r="AD62" s="67">
        <f t="shared" si="10"/>
        <v>1.6403325677765568</v>
      </c>
      <c r="AE62" s="65">
        <f t="shared" si="11"/>
        <v>0.3870208747715287</v>
      </c>
      <c r="AF62" s="65">
        <f t="shared" si="11"/>
        <v>0.2758023198851929</v>
      </c>
      <c r="AG62" s="64">
        <f t="shared" si="12"/>
        <v>0.37571752422944216</v>
      </c>
      <c r="AH62" s="66">
        <f t="shared" si="13"/>
        <v>0.12011866113874281</v>
      </c>
      <c r="AI62" s="67">
        <f t="shared" si="14"/>
        <v>0.1552952206875624</v>
      </c>
      <c r="AJ62" s="68">
        <f t="shared" si="15"/>
        <v>0.2634996776222953</v>
      </c>
      <c r="AK62" s="68">
        <f t="shared" si="15"/>
        <v>0.9806315673178765</v>
      </c>
      <c r="AL62" s="107">
        <f t="shared" si="15"/>
        <v>0.169777567546058</v>
      </c>
    </row>
    <row r="63" spans="1:38" ht="13.5">
      <c r="A63" s="96" t="s">
        <v>85</v>
      </c>
      <c r="B63" s="54" t="s">
        <v>62</v>
      </c>
      <c r="C63" s="22">
        <v>42249344.10961365</v>
      </c>
      <c r="D63" s="34">
        <v>3456487.3168748287</v>
      </c>
      <c r="E63" s="29">
        <f t="shared" si="0"/>
        <v>45705831.42648848</v>
      </c>
      <c r="F63" s="97">
        <v>9979069.19</v>
      </c>
      <c r="G63" s="60">
        <v>8776947.889999997</v>
      </c>
      <c r="H63" s="61">
        <v>2201251.520000002</v>
      </c>
      <c r="I63" s="61">
        <v>8624855.889999997</v>
      </c>
      <c r="J63" s="62">
        <f t="shared" si="1"/>
        <v>19603055.299999997</v>
      </c>
      <c r="K63" s="98">
        <v>4014653.51</v>
      </c>
      <c r="L63" s="63">
        <v>4144079.510000001</v>
      </c>
      <c r="N63" s="96" t="s">
        <v>85</v>
      </c>
      <c r="O63" s="54" t="s">
        <v>62</v>
      </c>
      <c r="P63" s="22">
        <v>31771909.32555008</v>
      </c>
      <c r="Q63" s="34">
        <v>1314426.7737906477</v>
      </c>
      <c r="R63" s="29">
        <f t="shared" si="2"/>
        <v>33086336.099340726</v>
      </c>
      <c r="S63" s="97">
        <v>7853562.6</v>
      </c>
      <c r="T63" s="60">
        <v>6366558.909999994</v>
      </c>
      <c r="U63" s="61">
        <v>1713989.36</v>
      </c>
      <c r="V63" s="61">
        <v>6769789.410000003</v>
      </c>
      <c r="W63" s="62">
        <f t="shared" si="9"/>
        <v>14850337.679999996</v>
      </c>
      <c r="X63" s="98">
        <v>2084905.13</v>
      </c>
      <c r="Y63" s="63">
        <v>3557008.2199999974</v>
      </c>
      <c r="AA63" s="96" t="s">
        <v>85</v>
      </c>
      <c r="AB63" s="54" t="s">
        <v>62</v>
      </c>
      <c r="AC63" s="111">
        <f t="shared" si="10"/>
        <v>0.329770385427794</v>
      </c>
      <c r="AD63" s="67">
        <f t="shared" si="10"/>
        <v>1.6296537667950397</v>
      </c>
      <c r="AE63" s="65">
        <f t="shared" si="11"/>
        <v>0.38141108429951576</v>
      </c>
      <c r="AF63" s="65">
        <f t="shared" si="11"/>
        <v>0.2706423438962593</v>
      </c>
      <c r="AG63" s="64">
        <f t="shared" si="12"/>
        <v>0.3786015356292376</v>
      </c>
      <c r="AH63" s="66">
        <f t="shared" si="13"/>
        <v>0.2842854053656445</v>
      </c>
      <c r="AI63" s="67">
        <f t="shared" si="14"/>
        <v>0.2740212978057752</v>
      </c>
      <c r="AJ63" s="68">
        <f t="shared" si="15"/>
        <v>0.3200410470396793</v>
      </c>
      <c r="AK63" s="68">
        <f t="shared" si="15"/>
        <v>0.9255809064079572</v>
      </c>
      <c r="AL63" s="107">
        <f t="shared" si="15"/>
        <v>0.16504636865866007</v>
      </c>
    </row>
    <row r="64" spans="1:38" ht="13.5">
      <c r="A64" s="96" t="s">
        <v>21</v>
      </c>
      <c r="B64" s="54" t="s">
        <v>63</v>
      </c>
      <c r="C64" s="22">
        <v>20182939.816699762</v>
      </c>
      <c r="D64" s="34">
        <v>1651199.0177333108</v>
      </c>
      <c r="E64" s="29">
        <f t="shared" si="0"/>
        <v>21834138.83443307</v>
      </c>
      <c r="F64" s="97">
        <v>4767102.49</v>
      </c>
      <c r="G64" s="60">
        <v>1306750.2300000011</v>
      </c>
      <c r="H64" s="61">
        <v>403044.86000000004</v>
      </c>
      <c r="I64" s="61">
        <v>770178.0700000002</v>
      </c>
      <c r="J64" s="62">
        <f t="shared" si="1"/>
        <v>2479973.1600000015</v>
      </c>
      <c r="K64" s="98">
        <v>433859.61</v>
      </c>
      <c r="L64" s="63">
        <v>1979668.81</v>
      </c>
      <c r="N64" s="96" t="s">
        <v>21</v>
      </c>
      <c r="O64" s="54" t="s">
        <v>63</v>
      </c>
      <c r="P64" s="22">
        <v>14996231.377693113</v>
      </c>
      <c r="Q64" s="34">
        <v>620404.8911172689</v>
      </c>
      <c r="R64" s="29">
        <f t="shared" si="2"/>
        <v>15616636.268810382</v>
      </c>
      <c r="S64" s="97">
        <v>3706854.3899999997</v>
      </c>
      <c r="T64" s="60">
        <v>960226.6</v>
      </c>
      <c r="U64" s="61">
        <v>294892.9500000002</v>
      </c>
      <c r="V64" s="61">
        <v>572868.0900000001</v>
      </c>
      <c r="W64" s="62">
        <f t="shared" si="9"/>
        <v>1827987.6400000004</v>
      </c>
      <c r="X64" s="98">
        <v>220869.16999999998</v>
      </c>
      <c r="Y64" s="63">
        <v>1678895.5999999996</v>
      </c>
      <c r="AA64" s="96" t="s">
        <v>21</v>
      </c>
      <c r="AB64" s="54" t="s">
        <v>63</v>
      </c>
      <c r="AC64" s="111">
        <f t="shared" si="10"/>
        <v>0.34586745885515446</v>
      </c>
      <c r="AD64" s="67">
        <f t="shared" si="10"/>
        <v>1.6614861381245962</v>
      </c>
      <c r="AE64" s="65">
        <f t="shared" si="11"/>
        <v>0.398133276500799</v>
      </c>
      <c r="AF64" s="65">
        <f t="shared" si="11"/>
        <v>0.28602367086774105</v>
      </c>
      <c r="AG64" s="64">
        <f t="shared" si="12"/>
        <v>0.3608769325907042</v>
      </c>
      <c r="AH64" s="66">
        <f t="shared" si="13"/>
        <v>0.36674973070736283</v>
      </c>
      <c r="AI64" s="67">
        <f t="shared" si="14"/>
        <v>0.34442480467012926</v>
      </c>
      <c r="AJ64" s="68">
        <f t="shared" si="15"/>
        <v>0.35666845099674793</v>
      </c>
      <c r="AK64" s="68">
        <f t="shared" si="15"/>
        <v>0.9643285208161918</v>
      </c>
      <c r="AL64" s="107">
        <f t="shared" si="15"/>
        <v>0.17914944204988115</v>
      </c>
    </row>
    <row r="65" spans="1:38" ht="13.5">
      <c r="A65" s="96" t="s">
        <v>47</v>
      </c>
      <c r="B65" s="54" t="s">
        <v>62</v>
      </c>
      <c r="C65" s="22">
        <v>18535254.116693065</v>
      </c>
      <c r="D65" s="34">
        <v>1516399.1801430928</v>
      </c>
      <c r="E65" s="29">
        <f t="shared" si="0"/>
        <v>20051653.296836156</v>
      </c>
      <c r="F65" s="97">
        <v>4377927.91</v>
      </c>
      <c r="G65" s="60">
        <v>544223.3700000003</v>
      </c>
      <c r="H65" s="61">
        <v>365581.8999999998</v>
      </c>
      <c r="I65" s="61">
        <v>792174.4299999999</v>
      </c>
      <c r="J65" s="62">
        <f t="shared" si="1"/>
        <v>1701979.7000000002</v>
      </c>
      <c r="K65" s="98">
        <v>209096.80999999997</v>
      </c>
      <c r="L65" s="63">
        <v>1818053.4800000007</v>
      </c>
      <c r="N65" s="96" t="s">
        <v>47</v>
      </c>
      <c r="O65" s="54" t="s">
        <v>62</v>
      </c>
      <c r="P65" s="22">
        <v>13739526.312995398</v>
      </c>
      <c r="Q65" s="34">
        <v>568414.0970514992</v>
      </c>
      <c r="R65" s="29">
        <f t="shared" si="2"/>
        <v>14307940.410046898</v>
      </c>
      <c r="S65" s="97">
        <v>3396214.82</v>
      </c>
      <c r="T65" s="60">
        <v>403904.7800000001</v>
      </c>
      <c r="U65" s="61">
        <v>291073.9799999999</v>
      </c>
      <c r="V65" s="61">
        <v>654501.3199999998</v>
      </c>
      <c r="W65" s="62">
        <f t="shared" si="9"/>
        <v>1349480.0799999998</v>
      </c>
      <c r="X65" s="98">
        <v>108365.03</v>
      </c>
      <c r="Y65" s="63">
        <v>1538201.8</v>
      </c>
      <c r="AA65" s="96" t="s">
        <v>47</v>
      </c>
      <c r="AB65" s="54" t="s">
        <v>62</v>
      </c>
      <c r="AC65" s="111">
        <f t="shared" si="10"/>
        <v>0.3490460802248818</v>
      </c>
      <c r="AD65" s="67">
        <f t="shared" si="10"/>
        <v>1.6677719430412097</v>
      </c>
      <c r="AE65" s="65">
        <f t="shared" si="11"/>
        <v>0.40143533745472393</v>
      </c>
      <c r="AF65" s="65">
        <f t="shared" si="11"/>
        <v>0.289060952275098</v>
      </c>
      <c r="AG65" s="64">
        <f t="shared" si="12"/>
        <v>0.34740512355412134</v>
      </c>
      <c r="AH65" s="66">
        <f t="shared" si="13"/>
        <v>0.25597588626781365</v>
      </c>
      <c r="AI65" s="67">
        <f t="shared" si="14"/>
        <v>0.21034810136059034</v>
      </c>
      <c r="AJ65" s="68">
        <f t="shared" si="15"/>
        <v>0.26121142892305627</v>
      </c>
      <c r="AK65" s="68">
        <f t="shared" si="15"/>
        <v>0.9295598404762124</v>
      </c>
      <c r="AL65" s="107">
        <f t="shared" si="15"/>
        <v>0.18193430796921484</v>
      </c>
    </row>
    <row r="66" spans="1:38" ht="13.5">
      <c r="A66" s="96" t="s">
        <v>22</v>
      </c>
      <c r="B66" s="54" t="s">
        <v>62</v>
      </c>
      <c r="C66" s="22">
        <v>41935433.36357796</v>
      </c>
      <c r="D66" s="34">
        <v>3430805.7699734606</v>
      </c>
      <c r="E66" s="29">
        <f t="shared" si="0"/>
        <v>45366239.13355142</v>
      </c>
      <c r="F66" s="97">
        <v>9904925.149999999</v>
      </c>
      <c r="G66" s="60">
        <v>10548894.300000004</v>
      </c>
      <c r="H66" s="61">
        <v>805527.9700000004</v>
      </c>
      <c r="I66" s="61">
        <v>2843234.489999999</v>
      </c>
      <c r="J66" s="62">
        <f t="shared" si="1"/>
        <v>14197656.760000004</v>
      </c>
      <c r="K66" s="98">
        <v>3718250.1500000004</v>
      </c>
      <c r="L66" s="63">
        <v>4113289.1799999997</v>
      </c>
      <c r="N66" s="96" t="s">
        <v>22</v>
      </c>
      <c r="O66" s="54" t="s">
        <v>62</v>
      </c>
      <c r="P66" s="22">
        <v>31708154.048180375</v>
      </c>
      <c r="Q66" s="34">
        <v>1311789.1711220192</v>
      </c>
      <c r="R66" s="29">
        <f t="shared" si="2"/>
        <v>33019943.219302393</v>
      </c>
      <c r="S66" s="97">
        <v>7837803.1899999995</v>
      </c>
      <c r="T66" s="60">
        <v>7711478.839999999</v>
      </c>
      <c r="U66" s="61">
        <v>664066.05</v>
      </c>
      <c r="V66" s="61">
        <v>2329020.69</v>
      </c>
      <c r="W66" s="62">
        <f t="shared" si="9"/>
        <v>10704565.579999998</v>
      </c>
      <c r="X66" s="98">
        <v>1896992.37</v>
      </c>
      <c r="Y66" s="63">
        <v>3549870.5200000014</v>
      </c>
      <c r="AA66" s="96" t="s">
        <v>22</v>
      </c>
      <c r="AB66" s="54" t="s">
        <v>62</v>
      </c>
      <c r="AC66" s="111">
        <f t="shared" si="10"/>
        <v>0.3225441411649914</v>
      </c>
      <c r="AD66" s="67">
        <f t="shared" si="10"/>
        <v>1.6153636921998467</v>
      </c>
      <c r="AE66" s="65">
        <f t="shared" si="11"/>
        <v>0.37390421395491</v>
      </c>
      <c r="AF66" s="65">
        <f t="shared" si="11"/>
        <v>0.26373741594294864</v>
      </c>
      <c r="AG66" s="64">
        <f t="shared" si="12"/>
        <v>0.3679469941980682</v>
      </c>
      <c r="AH66" s="66">
        <f t="shared" si="13"/>
        <v>0.21302387014062885</v>
      </c>
      <c r="AI66" s="67">
        <f t="shared" si="14"/>
        <v>0.2207854151780846</v>
      </c>
      <c r="AJ66" s="68">
        <f t="shared" si="15"/>
        <v>0.3263178831401028</v>
      </c>
      <c r="AK66" s="68">
        <f t="shared" si="15"/>
        <v>0.9600764920314362</v>
      </c>
      <c r="AL66" s="107">
        <f t="shared" si="15"/>
        <v>0.1587152705502053</v>
      </c>
    </row>
    <row r="67" spans="1:38" ht="13.5">
      <c r="A67" s="96" t="s">
        <v>86</v>
      </c>
      <c r="B67" s="54" t="s">
        <v>59</v>
      </c>
      <c r="C67" s="22">
        <v>21744196.346542448</v>
      </c>
      <c r="D67" s="34">
        <v>1778927.944833065</v>
      </c>
      <c r="E67" s="29">
        <f t="shared" si="0"/>
        <v>23523124.291375514</v>
      </c>
      <c r="F67" s="97">
        <v>5135862.91</v>
      </c>
      <c r="G67" s="60">
        <v>1647344.7300000004</v>
      </c>
      <c r="H67" s="61">
        <v>225435.02000000008</v>
      </c>
      <c r="I67" s="61">
        <v>871599.8600000002</v>
      </c>
      <c r="J67" s="62">
        <f t="shared" si="1"/>
        <v>2744379.610000001</v>
      </c>
      <c r="K67" s="98">
        <v>590384.75</v>
      </c>
      <c r="L67" s="63">
        <v>2132806.520000001</v>
      </c>
      <c r="N67" s="96" t="s">
        <v>86</v>
      </c>
      <c r="O67" s="54" t="s">
        <v>59</v>
      </c>
      <c r="P67" s="22">
        <v>16292848.29570356</v>
      </c>
      <c r="Q67" s="34">
        <v>674046.8673414486</v>
      </c>
      <c r="R67" s="29">
        <f t="shared" si="2"/>
        <v>16966895.163045008</v>
      </c>
      <c r="S67" s="97">
        <v>4027359.59</v>
      </c>
      <c r="T67" s="60">
        <v>1209386.8399999996</v>
      </c>
      <c r="U67" s="61">
        <v>165390.22000000006</v>
      </c>
      <c r="V67" s="61">
        <v>722319.2300000004</v>
      </c>
      <c r="W67" s="62">
        <f t="shared" si="9"/>
        <v>2097096.29</v>
      </c>
      <c r="X67" s="98">
        <v>301614.55</v>
      </c>
      <c r="Y67" s="63">
        <v>1824057.6699999997</v>
      </c>
      <c r="AA67" s="96" t="s">
        <v>86</v>
      </c>
      <c r="AB67" s="54" t="s">
        <v>59</v>
      </c>
      <c r="AC67" s="111">
        <f t="shared" si="10"/>
        <v>0.3345853316682763</v>
      </c>
      <c r="AD67" s="67">
        <f t="shared" si="10"/>
        <v>1.639175450587655</v>
      </c>
      <c r="AE67" s="65">
        <f t="shared" si="11"/>
        <v>0.3864130157773591</v>
      </c>
      <c r="AF67" s="65">
        <f t="shared" si="11"/>
        <v>0.2752431947602674</v>
      </c>
      <c r="AG67" s="64">
        <f t="shared" si="12"/>
        <v>0.3621321776578956</v>
      </c>
      <c r="AH67" s="66">
        <f t="shared" si="13"/>
        <v>0.3630492782463195</v>
      </c>
      <c r="AI67" s="67">
        <f t="shared" si="14"/>
        <v>0.20666849752844008</v>
      </c>
      <c r="AJ67" s="68">
        <f t="shared" si="15"/>
        <v>0.3086569382085935</v>
      </c>
      <c r="AK67" s="68">
        <f t="shared" si="15"/>
        <v>0.9574146870567086</v>
      </c>
      <c r="AL67" s="107">
        <f t="shared" si="15"/>
        <v>0.16926485114914236</v>
      </c>
    </row>
    <row r="68" spans="1:38" ht="13.5">
      <c r="A68" s="96" t="s">
        <v>87</v>
      </c>
      <c r="B68" s="54" t="s">
        <v>62</v>
      </c>
      <c r="C68" s="22">
        <v>24946224.242778722</v>
      </c>
      <c r="D68" s="34">
        <v>2040891.0366838002</v>
      </c>
      <c r="E68" s="29">
        <f t="shared" si="0"/>
        <v>26987115.279462524</v>
      </c>
      <c r="F68" s="97">
        <v>5892164.79</v>
      </c>
      <c r="G68" s="60">
        <v>1989799.6900000013</v>
      </c>
      <c r="H68" s="61">
        <v>943103.0300000004</v>
      </c>
      <c r="I68" s="61">
        <v>2742704.8899999983</v>
      </c>
      <c r="J68" s="62">
        <f t="shared" si="1"/>
        <v>5675607.609999999</v>
      </c>
      <c r="K68" s="98">
        <v>908069.44</v>
      </c>
      <c r="L68" s="63">
        <v>2446881.4800000004</v>
      </c>
      <c r="N68" s="96" t="s">
        <v>87</v>
      </c>
      <c r="O68" s="54" t="s">
        <v>62</v>
      </c>
      <c r="P68" s="22">
        <v>18612141.69989615</v>
      </c>
      <c r="Q68" s="34">
        <v>769997.7058843593</v>
      </c>
      <c r="R68" s="29">
        <f t="shared" si="2"/>
        <v>19382139.40578051</v>
      </c>
      <c r="S68" s="97">
        <v>4600655.82</v>
      </c>
      <c r="T68" s="60">
        <v>1426500.1999999993</v>
      </c>
      <c r="U68" s="61">
        <v>715834.2800000001</v>
      </c>
      <c r="V68" s="61">
        <v>2115114.7800000003</v>
      </c>
      <c r="W68" s="62">
        <f t="shared" si="9"/>
        <v>4257449.26</v>
      </c>
      <c r="X68" s="98">
        <v>460764.73</v>
      </c>
      <c r="Y68" s="63">
        <v>2083713.0600000008</v>
      </c>
      <c r="AA68" s="96" t="s">
        <v>87</v>
      </c>
      <c r="AB68" s="54" t="s">
        <v>62</v>
      </c>
      <c r="AC68" s="111">
        <f t="shared" si="10"/>
        <v>0.34031991830998765</v>
      </c>
      <c r="AD68" s="67">
        <f t="shared" si="10"/>
        <v>1.6505157367187113</v>
      </c>
      <c r="AE68" s="65">
        <f t="shared" si="11"/>
        <v>0.3923703010522106</v>
      </c>
      <c r="AF68" s="65">
        <f t="shared" si="11"/>
        <v>0.280722797038097</v>
      </c>
      <c r="AG68" s="64">
        <f t="shared" si="12"/>
        <v>0.394882166858443</v>
      </c>
      <c r="AH68" s="66">
        <f t="shared" si="13"/>
        <v>0.3174879386888263</v>
      </c>
      <c r="AI68" s="67">
        <f t="shared" si="14"/>
        <v>0.29671680985558524</v>
      </c>
      <c r="AJ68" s="68">
        <f t="shared" si="15"/>
        <v>0.33310047011576116</v>
      </c>
      <c r="AK68" s="68">
        <f t="shared" si="15"/>
        <v>0.9707876512162725</v>
      </c>
      <c r="AL68" s="107">
        <f t="shared" si="15"/>
        <v>0.17428907413960326</v>
      </c>
    </row>
    <row r="69" spans="1:38" ht="13.5">
      <c r="A69" s="96" t="s">
        <v>23</v>
      </c>
      <c r="B69" s="54" t="s">
        <v>62</v>
      </c>
      <c r="C69" s="22">
        <v>18176054.485491443</v>
      </c>
      <c r="D69" s="34">
        <v>1487012.4761447215</v>
      </c>
      <c r="E69" s="29">
        <f t="shared" si="0"/>
        <v>19663066.961636163</v>
      </c>
      <c r="F69" s="97">
        <v>4293086.89</v>
      </c>
      <c r="G69" s="60">
        <v>774170.35</v>
      </c>
      <c r="H69" s="61">
        <v>353197.55000000005</v>
      </c>
      <c r="I69" s="61">
        <v>846755.07</v>
      </c>
      <c r="J69" s="62">
        <f t="shared" si="1"/>
        <v>1974122.9699999997</v>
      </c>
      <c r="K69" s="98">
        <v>340284.07</v>
      </c>
      <c r="L69" s="63">
        <v>1782820.9899999998</v>
      </c>
      <c r="N69" s="96" t="s">
        <v>23</v>
      </c>
      <c r="O69" s="54" t="s">
        <v>62</v>
      </c>
      <c r="P69" s="22">
        <v>13604499.848281538</v>
      </c>
      <c r="Q69" s="34">
        <v>562827.9548142822</v>
      </c>
      <c r="R69" s="29">
        <f t="shared" si="2"/>
        <v>14167327.803095821</v>
      </c>
      <c r="S69" s="97">
        <v>3362838.1999999997</v>
      </c>
      <c r="T69" s="60">
        <v>567558.26</v>
      </c>
      <c r="U69" s="61">
        <v>317756.68</v>
      </c>
      <c r="V69" s="61">
        <v>970207.8400000003</v>
      </c>
      <c r="W69" s="62">
        <f t="shared" si="9"/>
        <v>1855522.7800000003</v>
      </c>
      <c r="X69" s="98">
        <v>174892.83000000002</v>
      </c>
      <c r="Y69" s="63">
        <v>1523084.8999999992</v>
      </c>
      <c r="AA69" s="96" t="s">
        <v>23</v>
      </c>
      <c r="AB69" s="54" t="s">
        <v>62</v>
      </c>
      <c r="AC69" s="111">
        <f t="shared" si="10"/>
        <v>0.33603253983551373</v>
      </c>
      <c r="AD69" s="67">
        <f t="shared" si="10"/>
        <v>1.6420373462711084</v>
      </c>
      <c r="AE69" s="65">
        <f t="shared" si="11"/>
        <v>0.3879164253783569</v>
      </c>
      <c r="AF69" s="65">
        <f t="shared" si="11"/>
        <v>0.2766260624730621</v>
      </c>
      <c r="AG69" s="64">
        <f t="shared" si="12"/>
        <v>0.3640367950948331</v>
      </c>
      <c r="AH69" s="66">
        <f t="shared" si="13"/>
        <v>0.11153461824941036</v>
      </c>
      <c r="AI69" s="67">
        <f t="shared" si="14"/>
        <v>-0.1272436326632862</v>
      </c>
      <c r="AJ69" s="68">
        <f t="shared" si="15"/>
        <v>0.06391739906313587</v>
      </c>
      <c r="AK69" s="68">
        <f t="shared" si="15"/>
        <v>0.9456719294896192</v>
      </c>
      <c r="AL69" s="107">
        <f t="shared" si="15"/>
        <v>0.17053290332009774</v>
      </c>
    </row>
    <row r="70" spans="1:38" ht="13.5">
      <c r="A70" s="96" t="s">
        <v>35</v>
      </c>
      <c r="B70" s="54" t="s">
        <v>88</v>
      </c>
      <c r="C70" s="22">
        <v>20078533.37914164</v>
      </c>
      <c r="D70" s="34">
        <v>1642657.35786083</v>
      </c>
      <c r="E70" s="29">
        <f aca="true" t="shared" si="16" ref="E70:E83">+SUM(C70:D70)</f>
        <v>21721190.73700247</v>
      </c>
      <c r="F70" s="97">
        <v>4742442.23</v>
      </c>
      <c r="G70" s="60">
        <v>3289320.5099999993</v>
      </c>
      <c r="H70" s="61">
        <v>399126.46000000014</v>
      </c>
      <c r="I70" s="61">
        <v>1056757.64</v>
      </c>
      <c r="J70" s="62">
        <f aca="true" t="shared" si="17" ref="J70:J83">+G70+H70+I70</f>
        <v>4745204.609999999</v>
      </c>
      <c r="K70" s="98">
        <v>1129207.22</v>
      </c>
      <c r="L70" s="63">
        <v>1969427.9499999997</v>
      </c>
      <c r="N70" s="96" t="s">
        <v>35</v>
      </c>
      <c r="O70" s="54" t="s">
        <v>88</v>
      </c>
      <c r="P70" s="22">
        <v>15105859.359389778</v>
      </c>
      <c r="Q70" s="34">
        <v>624940.281071862</v>
      </c>
      <c r="R70" s="29">
        <f aca="true" t="shared" si="18" ref="R70:R83">+SUM(P70:Q70)</f>
        <v>15730799.64046164</v>
      </c>
      <c r="S70" s="97">
        <v>3733952.8699999996</v>
      </c>
      <c r="T70" s="60">
        <v>2433572.310000001</v>
      </c>
      <c r="U70" s="61">
        <v>310358.93000000005</v>
      </c>
      <c r="V70" s="61">
        <v>920348.9799999993</v>
      </c>
      <c r="W70" s="62">
        <f t="shared" si="9"/>
        <v>3664280.2200000007</v>
      </c>
      <c r="X70" s="98">
        <v>582673.03</v>
      </c>
      <c r="Y70" s="63">
        <v>1691168.9999999998</v>
      </c>
      <c r="AA70" s="96" t="s">
        <v>35</v>
      </c>
      <c r="AB70" s="54" t="s">
        <v>88</v>
      </c>
      <c r="AC70" s="111">
        <f aca="true" t="shared" si="19" ref="AC70:AD84">+C70/P70-1</f>
        <v>0.32918842294535566</v>
      </c>
      <c r="AD70" s="67">
        <f t="shared" si="19"/>
        <v>1.62850292678116</v>
      </c>
      <c r="AE70" s="65">
        <f aca="true" t="shared" si="20" ref="AE70:AF84">+E70/R70-1</f>
        <v>0.3808065218205927</v>
      </c>
      <c r="AF70" s="65">
        <f t="shared" si="20"/>
        <v>0.27008625848027945</v>
      </c>
      <c r="AG70" s="64">
        <f aca="true" t="shared" si="21" ref="AG70:AG84">+G70/T70-1</f>
        <v>0.35164280777011214</v>
      </c>
      <c r="AH70" s="66">
        <f aca="true" t="shared" si="22" ref="AH70:AH84">+H70/U70-1</f>
        <v>0.28601571090607925</v>
      </c>
      <c r="AI70" s="67">
        <f aca="true" t="shared" si="23" ref="AI70:AI84">+I70/V70-1</f>
        <v>0.14821406114884894</v>
      </c>
      <c r="AJ70" s="68">
        <f aca="true" t="shared" si="24" ref="AJ70:AL84">+J70/W70-1</f>
        <v>0.29498955459252474</v>
      </c>
      <c r="AK70" s="68">
        <f t="shared" si="24"/>
        <v>0.9379774965729921</v>
      </c>
      <c r="AL70" s="107">
        <f t="shared" si="24"/>
        <v>0.16453645377842196</v>
      </c>
    </row>
    <row r="71" spans="1:38" ht="13.5">
      <c r="A71" s="96" t="s">
        <v>24</v>
      </c>
      <c r="B71" s="54" t="s">
        <v>63</v>
      </c>
      <c r="C71" s="22">
        <v>33549038.124223683</v>
      </c>
      <c r="D71" s="34">
        <v>2744701.1832626928</v>
      </c>
      <c r="E71" s="29">
        <f t="shared" si="16"/>
        <v>36293739.30748638</v>
      </c>
      <c r="F71" s="97">
        <v>7924103.45</v>
      </c>
      <c r="G71" s="60">
        <v>5587795.990000001</v>
      </c>
      <c r="H71" s="61">
        <v>2034882.8299999996</v>
      </c>
      <c r="I71" s="61">
        <v>5900783.460000004</v>
      </c>
      <c r="J71" s="62">
        <f t="shared" si="17"/>
        <v>13523462.280000005</v>
      </c>
      <c r="K71" s="98">
        <v>3274393.99</v>
      </c>
      <c r="L71" s="63">
        <v>3290699.1499999994</v>
      </c>
      <c r="N71" s="96" t="s">
        <v>24</v>
      </c>
      <c r="O71" s="54" t="s">
        <v>63</v>
      </c>
      <c r="P71" s="22">
        <v>25228438.650875315</v>
      </c>
      <c r="Q71" s="34">
        <v>1043718.6755080004</v>
      </c>
      <c r="R71" s="29">
        <f t="shared" si="18"/>
        <v>26272157.326383315</v>
      </c>
      <c r="S71" s="97">
        <v>6236110</v>
      </c>
      <c r="T71" s="60">
        <v>3849233.81</v>
      </c>
      <c r="U71" s="61">
        <v>1587736.6600000008</v>
      </c>
      <c r="V71" s="61">
        <v>4775380.179999998</v>
      </c>
      <c r="W71" s="62">
        <f aca="true" t="shared" si="25" ref="W71:W83">+T71+U71+V71</f>
        <v>10212350.649999999</v>
      </c>
      <c r="X71" s="98">
        <v>1642087.0999999999</v>
      </c>
      <c r="Y71" s="63">
        <v>2824437.2699999996</v>
      </c>
      <c r="AA71" s="96" t="s">
        <v>24</v>
      </c>
      <c r="AB71" s="54" t="s">
        <v>63</v>
      </c>
      <c r="AC71" s="111">
        <f t="shared" si="19"/>
        <v>0.3298103219344364</v>
      </c>
      <c r="AD71" s="67">
        <f t="shared" si="19"/>
        <v>1.6297327504720442</v>
      </c>
      <c r="AE71" s="65">
        <f t="shared" si="20"/>
        <v>0.38145257188449766</v>
      </c>
      <c r="AF71" s="65">
        <f t="shared" si="20"/>
        <v>0.27068051237069257</v>
      </c>
      <c r="AG71" s="64">
        <f t="shared" si="21"/>
        <v>0.45166447813155863</v>
      </c>
      <c r="AH71" s="66">
        <f t="shared" si="22"/>
        <v>0.2816248948991318</v>
      </c>
      <c r="AI71" s="67">
        <f t="shared" si="23"/>
        <v>0.23566778718757564</v>
      </c>
      <c r="AJ71" s="68">
        <f t="shared" si="24"/>
        <v>0.3242261985980679</v>
      </c>
      <c r="AK71" s="68">
        <f t="shared" si="24"/>
        <v>0.9940440370063199</v>
      </c>
      <c r="AL71" s="107">
        <f t="shared" si="24"/>
        <v>0.16508133671526015</v>
      </c>
    </row>
    <row r="72" spans="1:38" ht="13.5">
      <c r="A72" s="96" t="s">
        <v>89</v>
      </c>
      <c r="B72" s="54" t="s">
        <v>63</v>
      </c>
      <c r="C72" s="22">
        <v>22344360.504161343</v>
      </c>
      <c r="D72" s="34">
        <v>1828028.3472788518</v>
      </c>
      <c r="E72" s="29">
        <f t="shared" si="16"/>
        <v>24172388.851440195</v>
      </c>
      <c r="F72" s="97">
        <v>5277618.48</v>
      </c>
      <c r="G72" s="60">
        <v>1032538.5999999997</v>
      </c>
      <c r="H72" s="61">
        <v>849790.5499999998</v>
      </c>
      <c r="I72" s="61">
        <v>2575313.94</v>
      </c>
      <c r="J72" s="62">
        <f t="shared" si="17"/>
        <v>4457643.09</v>
      </c>
      <c r="K72" s="98">
        <v>548162.32</v>
      </c>
      <c r="L72" s="63">
        <v>2191674.4099999997</v>
      </c>
      <c r="N72" s="96" t="s">
        <v>89</v>
      </c>
      <c r="O72" s="54" t="s">
        <v>63</v>
      </c>
      <c r="P72" s="22">
        <v>16660607.494799472</v>
      </c>
      <c r="Q72" s="34">
        <v>689261.3315153664</v>
      </c>
      <c r="R72" s="29">
        <f t="shared" si="18"/>
        <v>17349868.82631484</v>
      </c>
      <c r="S72" s="97">
        <v>4118264.42</v>
      </c>
      <c r="T72" s="60">
        <v>752904.3599999994</v>
      </c>
      <c r="U72" s="61">
        <v>617434.19</v>
      </c>
      <c r="V72" s="61">
        <v>2043577.3000000012</v>
      </c>
      <c r="W72" s="62">
        <f t="shared" si="25"/>
        <v>3413915.8500000006</v>
      </c>
      <c r="X72" s="98">
        <v>291512.55000000005</v>
      </c>
      <c r="Y72" s="63">
        <v>1865230.0099999998</v>
      </c>
      <c r="AA72" s="96" t="s">
        <v>89</v>
      </c>
      <c r="AB72" s="54" t="s">
        <v>63</v>
      </c>
      <c r="AC72" s="111">
        <f t="shared" si="19"/>
        <v>0.34114920546180727</v>
      </c>
      <c r="AD72" s="67">
        <f t="shared" si="19"/>
        <v>1.6521556682424996</v>
      </c>
      <c r="AE72" s="65">
        <f t="shared" si="20"/>
        <v>0.393231792898487</v>
      </c>
      <c r="AF72" s="65">
        <f t="shared" si="20"/>
        <v>0.28151520683560194</v>
      </c>
      <c r="AG72" s="64">
        <f t="shared" si="21"/>
        <v>0.37140738566051157</v>
      </c>
      <c r="AH72" s="66">
        <f t="shared" si="22"/>
        <v>0.37632571011333193</v>
      </c>
      <c r="AI72" s="67">
        <f t="shared" si="23"/>
        <v>0.2601989364434605</v>
      </c>
      <c r="AJ72" s="68">
        <f t="shared" si="24"/>
        <v>0.3057272896752856</v>
      </c>
      <c r="AK72" s="68">
        <f t="shared" si="24"/>
        <v>0.880407275775948</v>
      </c>
      <c r="AL72" s="107">
        <f t="shared" si="24"/>
        <v>0.1750156271611778</v>
      </c>
    </row>
    <row r="73" spans="1:38" ht="13.5">
      <c r="A73" s="96" t="s">
        <v>25</v>
      </c>
      <c r="B73" s="54" t="s">
        <v>59</v>
      </c>
      <c r="C73" s="22">
        <v>33784125.46706979</v>
      </c>
      <c r="D73" s="34">
        <v>2763934.0597967566</v>
      </c>
      <c r="E73" s="29">
        <f t="shared" si="16"/>
        <v>36548059.52686655</v>
      </c>
      <c r="F73" s="97">
        <v>7979629.809999999</v>
      </c>
      <c r="G73" s="60">
        <v>5296959.990000001</v>
      </c>
      <c r="H73" s="61">
        <v>1727033.6500000008</v>
      </c>
      <c r="I73" s="61">
        <v>7292608.1099999985</v>
      </c>
      <c r="J73" s="62">
        <f t="shared" si="17"/>
        <v>14316601.75</v>
      </c>
      <c r="K73" s="98">
        <v>2625563.25</v>
      </c>
      <c r="L73" s="63">
        <v>3313758.019999999</v>
      </c>
      <c r="N73" s="96" t="s">
        <v>25</v>
      </c>
      <c r="O73" s="54" t="s">
        <v>59</v>
      </c>
      <c r="P73" s="22">
        <v>26114015.243729934</v>
      </c>
      <c r="Q73" s="34">
        <v>1080355.6198929737</v>
      </c>
      <c r="R73" s="29">
        <f t="shared" si="18"/>
        <v>27194370.863622908</v>
      </c>
      <c r="S73" s="97">
        <v>6455011.91</v>
      </c>
      <c r="T73" s="60">
        <v>3807981.8200000003</v>
      </c>
      <c r="U73" s="61">
        <v>1281400.4899999993</v>
      </c>
      <c r="V73" s="61">
        <v>7339172.489999998</v>
      </c>
      <c r="W73" s="62">
        <f t="shared" si="25"/>
        <v>12428554.799999997</v>
      </c>
      <c r="X73" s="98">
        <v>1331033.6199999999</v>
      </c>
      <c r="Y73" s="63">
        <v>2923581.599999998</v>
      </c>
      <c r="AA73" s="96" t="s">
        <v>25</v>
      </c>
      <c r="AB73" s="54" t="s">
        <v>59</v>
      </c>
      <c r="AC73" s="111">
        <f t="shared" si="19"/>
        <v>0.2937162344339779</v>
      </c>
      <c r="AD73" s="67">
        <f t="shared" si="19"/>
        <v>1.558355794058412</v>
      </c>
      <c r="AE73" s="65">
        <f t="shared" si="20"/>
        <v>0.34395679569685456</v>
      </c>
      <c r="AF73" s="65">
        <f t="shared" si="20"/>
        <v>0.23619133802651637</v>
      </c>
      <c r="AG73" s="64">
        <f t="shared" si="21"/>
        <v>0.3910150416631981</v>
      </c>
      <c r="AH73" s="66">
        <f t="shared" si="22"/>
        <v>0.3477703992449712</v>
      </c>
      <c r="AI73" s="67">
        <f t="shared" si="23"/>
        <v>-0.006344636273836857</v>
      </c>
      <c r="AJ73" s="68">
        <f t="shared" si="24"/>
        <v>0.15191202681103388</v>
      </c>
      <c r="AK73" s="68">
        <f t="shared" si="24"/>
        <v>0.9725747047621534</v>
      </c>
      <c r="AL73" s="107">
        <f t="shared" si="24"/>
        <v>0.1334583649041987</v>
      </c>
    </row>
    <row r="74" spans="1:38" ht="13.5">
      <c r="A74" s="96" t="s">
        <v>26</v>
      </c>
      <c r="B74" s="54" t="s">
        <v>59</v>
      </c>
      <c r="C74" s="22">
        <v>79278020.6246404</v>
      </c>
      <c r="D74" s="34">
        <v>6485863.356483628</v>
      </c>
      <c r="E74" s="29">
        <f t="shared" si="16"/>
        <v>85763883.98112403</v>
      </c>
      <c r="F74" s="97">
        <v>18725044.61</v>
      </c>
      <c r="G74" s="60">
        <v>23058974.400000002</v>
      </c>
      <c r="H74" s="61">
        <v>5257835.080000005</v>
      </c>
      <c r="I74" s="61">
        <v>13073469.850000001</v>
      </c>
      <c r="J74" s="62">
        <f t="shared" si="17"/>
        <v>41390279.33000001</v>
      </c>
      <c r="K74" s="98">
        <v>11227642.19</v>
      </c>
      <c r="L74" s="63">
        <v>7776083.400000002</v>
      </c>
      <c r="N74" s="96" t="s">
        <v>26</v>
      </c>
      <c r="O74" s="54" t="s">
        <v>59</v>
      </c>
      <c r="P74" s="22">
        <v>58697120.22687</v>
      </c>
      <c r="Q74" s="34">
        <v>2428342.134955195</v>
      </c>
      <c r="R74" s="29">
        <f t="shared" si="18"/>
        <v>61125462.3618252</v>
      </c>
      <c r="S74" s="97">
        <v>14509090.46</v>
      </c>
      <c r="T74" s="60">
        <v>17047709.070000004</v>
      </c>
      <c r="U74" s="61">
        <v>4139083.419999999</v>
      </c>
      <c r="V74" s="61">
        <v>11489173.90999999</v>
      </c>
      <c r="W74" s="62">
        <f t="shared" si="25"/>
        <v>32675966.39999999</v>
      </c>
      <c r="X74" s="98">
        <v>6144713.790000001</v>
      </c>
      <c r="Y74" s="63">
        <v>6571406.800000001</v>
      </c>
      <c r="AA74" s="96" t="s">
        <v>26</v>
      </c>
      <c r="AB74" s="54" t="s">
        <v>59</v>
      </c>
      <c r="AC74" s="111">
        <f t="shared" si="19"/>
        <v>0.35062879266006997</v>
      </c>
      <c r="AD74" s="67">
        <f t="shared" si="19"/>
        <v>1.6709017906174486</v>
      </c>
      <c r="AE74" s="65">
        <f t="shared" si="20"/>
        <v>0.4030795133042022</v>
      </c>
      <c r="AF74" s="65">
        <f t="shared" si="20"/>
        <v>0.2905732900089726</v>
      </c>
      <c r="AG74" s="64">
        <f t="shared" si="21"/>
        <v>0.35261426067966073</v>
      </c>
      <c r="AH74" s="66">
        <f t="shared" si="22"/>
        <v>0.2702897106625617</v>
      </c>
      <c r="AI74" s="67">
        <f t="shared" si="23"/>
        <v>0.1378946782780497</v>
      </c>
      <c r="AJ74" s="68">
        <f t="shared" si="24"/>
        <v>0.26668875905075073</v>
      </c>
      <c r="AK74" s="68">
        <f t="shared" si="24"/>
        <v>0.8272034424568371</v>
      </c>
      <c r="AL74" s="107">
        <f t="shared" si="24"/>
        <v>0.18332095952422267</v>
      </c>
    </row>
    <row r="75" spans="1:38" ht="13.5">
      <c r="A75" s="96" t="s">
        <v>27</v>
      </c>
      <c r="B75" s="54" t="s">
        <v>62</v>
      </c>
      <c r="C75" s="22">
        <v>20560116.715295505</v>
      </c>
      <c r="D75" s="34">
        <v>1682056.471113699</v>
      </c>
      <c r="E75" s="29">
        <f t="shared" si="16"/>
        <v>22242173.186409205</v>
      </c>
      <c r="F75" s="97">
        <v>4856189.64</v>
      </c>
      <c r="G75" s="60">
        <v>1640688.9899999993</v>
      </c>
      <c r="H75" s="61">
        <v>248098.74999999997</v>
      </c>
      <c r="I75" s="61">
        <v>732060.0100000001</v>
      </c>
      <c r="J75" s="62">
        <f t="shared" si="17"/>
        <v>2620847.7499999995</v>
      </c>
      <c r="K75" s="98">
        <v>606510.8300000001</v>
      </c>
      <c r="L75" s="63">
        <v>2016664.6699999983</v>
      </c>
      <c r="N75" s="96" t="s">
        <v>27</v>
      </c>
      <c r="O75" s="54" t="s">
        <v>62</v>
      </c>
      <c r="P75" s="22">
        <v>15339369.68825194</v>
      </c>
      <c r="Q75" s="34">
        <v>634600.7688947653</v>
      </c>
      <c r="R75" s="29">
        <f t="shared" si="18"/>
        <v>15973970.457146706</v>
      </c>
      <c r="S75" s="97">
        <v>3791673.28</v>
      </c>
      <c r="T75" s="60">
        <v>1197984.18</v>
      </c>
      <c r="U75" s="61">
        <v>191435.38999999998</v>
      </c>
      <c r="V75" s="61">
        <v>556908.4800000002</v>
      </c>
      <c r="W75" s="62">
        <f t="shared" si="25"/>
        <v>1946328.05</v>
      </c>
      <c r="X75" s="98">
        <v>307897.48</v>
      </c>
      <c r="Y75" s="63">
        <v>1717311.5299999998</v>
      </c>
      <c r="AA75" s="96" t="s">
        <v>27</v>
      </c>
      <c r="AB75" s="54" t="s">
        <v>62</v>
      </c>
      <c r="AC75" s="111">
        <f t="shared" si="19"/>
        <v>0.34034951455938955</v>
      </c>
      <c r="AD75" s="67">
        <f t="shared" si="19"/>
        <v>1.6505742721415317</v>
      </c>
      <c r="AE75" s="65">
        <f t="shared" si="20"/>
        <v>0.39240104682039934</v>
      </c>
      <c r="AF75" s="65">
        <f t="shared" si="20"/>
        <v>0.2807510777932849</v>
      </c>
      <c r="AG75" s="64">
        <f t="shared" si="21"/>
        <v>0.3695414492034439</v>
      </c>
      <c r="AH75" s="66">
        <f t="shared" si="22"/>
        <v>0.29599208380435815</v>
      </c>
      <c r="AI75" s="67">
        <f t="shared" si="23"/>
        <v>0.31450684679823837</v>
      </c>
      <c r="AJ75" s="68">
        <f t="shared" si="24"/>
        <v>0.346560128956678</v>
      </c>
      <c r="AK75" s="68">
        <f t="shared" si="24"/>
        <v>0.9698466840326205</v>
      </c>
      <c r="AL75" s="107">
        <f t="shared" si="24"/>
        <v>0.17431498873125162</v>
      </c>
    </row>
    <row r="76" spans="1:38" ht="13.5">
      <c r="A76" s="96" t="s">
        <v>32</v>
      </c>
      <c r="B76" s="54" t="s">
        <v>59</v>
      </c>
      <c r="C76" s="22">
        <v>22384809.355798103</v>
      </c>
      <c r="D76" s="34">
        <v>1831337.5333883895</v>
      </c>
      <c r="E76" s="29">
        <f t="shared" si="16"/>
        <v>24216146.889186494</v>
      </c>
      <c r="F76" s="97">
        <v>5287172.290000001</v>
      </c>
      <c r="G76" s="60">
        <v>2723606.23</v>
      </c>
      <c r="H76" s="61">
        <v>741596.9999999995</v>
      </c>
      <c r="I76" s="61">
        <v>3180476.120000002</v>
      </c>
      <c r="J76" s="62">
        <f t="shared" si="17"/>
        <v>6645679.3500000015</v>
      </c>
      <c r="K76" s="98">
        <v>1019826.02</v>
      </c>
      <c r="L76" s="63">
        <v>2195641.880000001</v>
      </c>
      <c r="N76" s="96" t="s">
        <v>32</v>
      </c>
      <c r="O76" s="54" t="s">
        <v>59</v>
      </c>
      <c r="P76" s="22">
        <v>16716069.387714567</v>
      </c>
      <c r="Q76" s="34">
        <v>691555.8313978317</v>
      </c>
      <c r="R76" s="29">
        <f t="shared" si="18"/>
        <v>17407625.2191124</v>
      </c>
      <c r="S76" s="97">
        <v>4131973.82</v>
      </c>
      <c r="T76" s="60">
        <v>1996455.6800000006</v>
      </c>
      <c r="U76" s="61">
        <v>587752.3500000001</v>
      </c>
      <c r="V76" s="61">
        <v>2515393.3300000005</v>
      </c>
      <c r="W76" s="62">
        <f t="shared" si="25"/>
        <v>5099601.360000001</v>
      </c>
      <c r="X76" s="98">
        <v>526277.4199999999</v>
      </c>
      <c r="Y76" s="63">
        <v>1871439.1699999988</v>
      </c>
      <c r="AA76" s="96" t="s">
        <v>32</v>
      </c>
      <c r="AB76" s="54" t="s">
        <v>59</v>
      </c>
      <c r="AC76" s="111">
        <f t="shared" si="19"/>
        <v>0.3391191934301112</v>
      </c>
      <c r="AD76" s="67">
        <f t="shared" si="19"/>
        <v>1.6481412638611315</v>
      </c>
      <c r="AE76" s="65">
        <f t="shared" si="20"/>
        <v>0.39112294666125935</v>
      </c>
      <c r="AF76" s="65">
        <f t="shared" si="20"/>
        <v>0.2795754572326892</v>
      </c>
      <c r="AG76" s="64">
        <f t="shared" si="21"/>
        <v>0.3642207324131528</v>
      </c>
      <c r="AH76" s="66">
        <f t="shared" si="22"/>
        <v>0.26175080371860604</v>
      </c>
      <c r="AI76" s="67">
        <f t="shared" si="23"/>
        <v>0.26440508610237967</v>
      </c>
      <c r="AJ76" s="68">
        <f t="shared" si="24"/>
        <v>0.30317624474082416</v>
      </c>
      <c r="AK76" s="68">
        <f t="shared" si="24"/>
        <v>0.937810708276255</v>
      </c>
      <c r="AL76" s="107">
        <f t="shared" si="24"/>
        <v>0.17323710820908067</v>
      </c>
    </row>
    <row r="77" spans="1:38" ht="13.5">
      <c r="A77" s="96" t="s">
        <v>29</v>
      </c>
      <c r="B77" s="54" t="s">
        <v>88</v>
      </c>
      <c r="C77" s="22">
        <v>18681146.555929914</v>
      </c>
      <c r="D77" s="34">
        <v>1528334.8770509968</v>
      </c>
      <c r="E77" s="29">
        <f t="shared" si="16"/>
        <v>20209481.43298091</v>
      </c>
      <c r="F77" s="97">
        <v>4412386.94</v>
      </c>
      <c r="G77" s="60">
        <v>1005159.3600000003</v>
      </c>
      <c r="H77" s="61">
        <v>174504.47999999995</v>
      </c>
      <c r="I77" s="61">
        <v>259285.12999999992</v>
      </c>
      <c r="J77" s="62">
        <f t="shared" si="17"/>
        <v>1438948.9700000002</v>
      </c>
      <c r="K77" s="98">
        <v>329206.54000000004</v>
      </c>
      <c r="L77" s="63">
        <v>1832363.5300000003</v>
      </c>
      <c r="N77" s="96" t="s">
        <v>29</v>
      </c>
      <c r="O77" s="54" t="s">
        <v>88</v>
      </c>
      <c r="P77" s="22">
        <v>14014244.199303828</v>
      </c>
      <c r="Q77" s="34">
        <v>579779.3768431504</v>
      </c>
      <c r="R77" s="29">
        <f t="shared" si="18"/>
        <v>14594023.576146979</v>
      </c>
      <c r="S77" s="97">
        <v>3464121.19</v>
      </c>
      <c r="T77" s="60">
        <v>742742.8999999999</v>
      </c>
      <c r="U77" s="61">
        <v>124894.61999999992</v>
      </c>
      <c r="V77" s="61">
        <v>228346.07000000004</v>
      </c>
      <c r="W77" s="62">
        <f t="shared" si="25"/>
        <v>1095983.5899999999</v>
      </c>
      <c r="X77" s="98">
        <v>169416.2</v>
      </c>
      <c r="Y77" s="63">
        <v>1568957.7799999993</v>
      </c>
      <c r="AA77" s="96" t="s">
        <v>29</v>
      </c>
      <c r="AB77" s="54" t="s">
        <v>88</v>
      </c>
      <c r="AC77" s="111">
        <f t="shared" si="19"/>
        <v>0.33301134832928914</v>
      </c>
      <c r="AD77" s="67">
        <f t="shared" si="19"/>
        <v>1.636062850963501</v>
      </c>
      <c r="AE77" s="65">
        <f t="shared" si="20"/>
        <v>0.3847779077191602</v>
      </c>
      <c r="AF77" s="65">
        <f t="shared" si="20"/>
        <v>0.2737391961740232</v>
      </c>
      <c r="AG77" s="64">
        <f t="shared" si="21"/>
        <v>0.3533072615032744</v>
      </c>
      <c r="AH77" s="66">
        <f t="shared" si="22"/>
        <v>0.3972137470773365</v>
      </c>
      <c r="AI77" s="67">
        <f t="shared" si="23"/>
        <v>0.13549197496589227</v>
      </c>
      <c r="AJ77" s="68">
        <f t="shared" si="24"/>
        <v>0.3129293021622708</v>
      </c>
      <c r="AK77" s="68">
        <f t="shared" si="24"/>
        <v>0.9431821750222236</v>
      </c>
      <c r="AL77" s="107">
        <f t="shared" si="24"/>
        <v>0.16788581143337145</v>
      </c>
    </row>
    <row r="78" spans="1:38" ht="13.5">
      <c r="A78" s="96" t="s">
        <v>28</v>
      </c>
      <c r="B78" s="54" t="s">
        <v>59</v>
      </c>
      <c r="C78" s="22">
        <v>41348060.72314335</v>
      </c>
      <c r="D78" s="34">
        <v>3382751.8622802626</v>
      </c>
      <c r="E78" s="29">
        <f t="shared" si="16"/>
        <v>44730812.58542361</v>
      </c>
      <c r="F78" s="97">
        <v>9766190.870000001</v>
      </c>
      <c r="G78" s="60">
        <v>6858865.569999993</v>
      </c>
      <c r="H78" s="61">
        <v>3219994.4199999995</v>
      </c>
      <c r="I78" s="61">
        <v>10042047.609999996</v>
      </c>
      <c r="J78" s="62">
        <f t="shared" si="17"/>
        <v>20120907.599999987</v>
      </c>
      <c r="K78" s="98">
        <v>4238809.41</v>
      </c>
      <c r="L78" s="63">
        <v>4055675.9199999995</v>
      </c>
      <c r="N78" s="96" t="s">
        <v>28</v>
      </c>
      <c r="O78" s="54" t="s">
        <v>59</v>
      </c>
      <c r="P78" s="22">
        <v>31325881.498788934</v>
      </c>
      <c r="Q78" s="34">
        <v>1295974.2770723163</v>
      </c>
      <c r="R78" s="29">
        <f t="shared" si="18"/>
        <v>32621855.775861252</v>
      </c>
      <c r="S78" s="97">
        <v>7743310.869999999</v>
      </c>
      <c r="T78" s="60">
        <v>4684697.750000001</v>
      </c>
      <c r="U78" s="61">
        <v>2496463.3799999985</v>
      </c>
      <c r="V78" s="61">
        <v>8245621.300000001</v>
      </c>
      <c r="W78" s="62">
        <f t="shared" si="25"/>
        <v>15426782.43</v>
      </c>
      <c r="X78" s="98">
        <v>2167980.0300000003</v>
      </c>
      <c r="Y78" s="63">
        <v>3507073.379999999</v>
      </c>
      <c r="AA78" s="96" t="s">
        <v>28</v>
      </c>
      <c r="AB78" s="54" t="s">
        <v>59</v>
      </c>
      <c r="AC78" s="111">
        <f t="shared" si="19"/>
        <v>0.3199328716333767</v>
      </c>
      <c r="AD78" s="67">
        <f t="shared" si="19"/>
        <v>1.6101998489677607</v>
      </c>
      <c r="AE78" s="65">
        <f t="shared" si="20"/>
        <v>0.37119153774576064</v>
      </c>
      <c r="AF78" s="65">
        <f t="shared" si="20"/>
        <v>0.26124225592404793</v>
      </c>
      <c r="AG78" s="64">
        <f t="shared" si="21"/>
        <v>0.46409991338288403</v>
      </c>
      <c r="AH78" s="66">
        <f t="shared" si="22"/>
        <v>0.2898224126964768</v>
      </c>
      <c r="AI78" s="67">
        <f t="shared" si="23"/>
        <v>0.21786427543064524</v>
      </c>
      <c r="AJ78" s="68">
        <f t="shared" si="24"/>
        <v>0.3042841364555362</v>
      </c>
      <c r="AK78" s="68">
        <f t="shared" si="24"/>
        <v>0.9551884018046051</v>
      </c>
      <c r="AL78" s="107">
        <f t="shared" si="24"/>
        <v>0.15642744834726008</v>
      </c>
    </row>
    <row r="79" spans="1:38" ht="13.5">
      <c r="A79" s="96" t="s">
        <v>90</v>
      </c>
      <c r="B79" s="54" t="s">
        <v>59</v>
      </c>
      <c r="C79" s="22">
        <v>24985290.227692854</v>
      </c>
      <c r="D79" s="34">
        <v>2044087.0882254904</v>
      </c>
      <c r="E79" s="29">
        <f t="shared" si="16"/>
        <v>27029377.315918345</v>
      </c>
      <c r="F79" s="97">
        <v>5901391.959999999</v>
      </c>
      <c r="G79" s="60">
        <v>3269736.6000000015</v>
      </c>
      <c r="H79" s="61">
        <v>712188.4599999997</v>
      </c>
      <c r="I79" s="61">
        <v>2740368.6399999997</v>
      </c>
      <c r="J79" s="62">
        <f t="shared" si="17"/>
        <v>6722293.700000001</v>
      </c>
      <c r="K79" s="98">
        <v>1349522.3</v>
      </c>
      <c r="L79" s="63">
        <v>2450713.29</v>
      </c>
      <c r="N79" s="96" t="s">
        <v>90</v>
      </c>
      <c r="O79" s="54" t="s">
        <v>59</v>
      </c>
      <c r="P79" s="22">
        <v>20612399.482413568</v>
      </c>
      <c r="Q79" s="34">
        <v>852749.80912206</v>
      </c>
      <c r="R79" s="29">
        <f t="shared" si="18"/>
        <v>21465149.291535627</v>
      </c>
      <c r="S79" s="97">
        <v>5095090.99</v>
      </c>
      <c r="T79" s="60">
        <v>2375653.3299999996</v>
      </c>
      <c r="U79" s="61">
        <v>571114.4799999997</v>
      </c>
      <c r="V79" s="61">
        <v>2177446.19</v>
      </c>
      <c r="W79" s="62">
        <f t="shared" si="25"/>
        <v>5124214</v>
      </c>
      <c r="X79" s="98">
        <v>693751.65</v>
      </c>
      <c r="Y79" s="63">
        <v>2307650.84</v>
      </c>
      <c r="AA79" s="96" t="s">
        <v>90</v>
      </c>
      <c r="AB79" s="71" t="s">
        <v>59</v>
      </c>
      <c r="AC79" s="111">
        <f t="shared" si="19"/>
        <v>0.21214855402983157</v>
      </c>
      <c r="AD79" s="67">
        <f t="shared" si="19"/>
        <v>1.3970537036296258</v>
      </c>
      <c r="AE79" s="65">
        <f t="shared" si="20"/>
        <v>0.25922149195472244</v>
      </c>
      <c r="AF79" s="65">
        <f t="shared" si="20"/>
        <v>0.15825055363731577</v>
      </c>
      <c r="AG79" s="64">
        <f t="shared" si="21"/>
        <v>0.3763525842383755</v>
      </c>
      <c r="AH79" s="66">
        <f t="shared" si="22"/>
        <v>0.24701523939648684</v>
      </c>
      <c r="AI79" s="67">
        <f t="shared" si="23"/>
        <v>0.2585241612790439</v>
      </c>
      <c r="AJ79" s="68">
        <f t="shared" si="24"/>
        <v>0.31186825921009564</v>
      </c>
      <c r="AK79" s="68">
        <f t="shared" si="24"/>
        <v>0.9452527428223054</v>
      </c>
      <c r="AL79" s="107">
        <f t="shared" si="24"/>
        <v>0.0619948423393204</v>
      </c>
    </row>
    <row r="80" spans="1:38" ht="13.5">
      <c r="A80" s="96" t="s">
        <v>30</v>
      </c>
      <c r="B80" s="54" t="s">
        <v>62</v>
      </c>
      <c r="C80" s="22">
        <v>18177091.635533407</v>
      </c>
      <c r="D80" s="34">
        <v>1487097.3270706073</v>
      </c>
      <c r="E80" s="29">
        <f t="shared" si="16"/>
        <v>19664188.962604016</v>
      </c>
      <c r="F80" s="97">
        <v>4293331.87</v>
      </c>
      <c r="G80" s="60">
        <v>730614.3599999999</v>
      </c>
      <c r="H80" s="61">
        <v>363762.8000000002</v>
      </c>
      <c r="I80" s="61">
        <v>381750.03000000026</v>
      </c>
      <c r="J80" s="62">
        <f t="shared" si="17"/>
        <v>1476127.1900000004</v>
      </c>
      <c r="K80" s="98">
        <v>276413.02999999997</v>
      </c>
      <c r="L80" s="63">
        <v>1782922.769999999</v>
      </c>
      <c r="N80" s="96" t="s">
        <v>30</v>
      </c>
      <c r="O80" s="54" t="s">
        <v>62</v>
      </c>
      <c r="P80" s="22">
        <v>13596465.658653647</v>
      </c>
      <c r="Q80" s="34">
        <v>562495.5739901866</v>
      </c>
      <c r="R80" s="29">
        <f t="shared" si="18"/>
        <v>14158961.232643833</v>
      </c>
      <c r="S80" s="97">
        <v>3360852.2700000005</v>
      </c>
      <c r="T80" s="60">
        <v>531612.4899999998</v>
      </c>
      <c r="U80" s="61">
        <v>274893.58</v>
      </c>
      <c r="V80" s="61">
        <v>287046.3300000001</v>
      </c>
      <c r="W80" s="62">
        <f t="shared" si="25"/>
        <v>1093552.4</v>
      </c>
      <c r="X80" s="98">
        <v>141756.17</v>
      </c>
      <c r="Y80" s="63">
        <v>1522185.4699999993</v>
      </c>
      <c r="AA80" s="96" t="s">
        <v>30</v>
      </c>
      <c r="AB80" s="54" t="s">
        <v>62</v>
      </c>
      <c r="AC80" s="111">
        <f t="shared" si="19"/>
        <v>0.33689828606041905</v>
      </c>
      <c r="AD80" s="67">
        <f t="shared" si="19"/>
        <v>1.6437493837001314</v>
      </c>
      <c r="AE80" s="65">
        <f t="shared" si="20"/>
        <v>0.3888157923102258</v>
      </c>
      <c r="AF80" s="65">
        <f t="shared" si="20"/>
        <v>0.27745331394765516</v>
      </c>
      <c r="AG80" s="64">
        <f t="shared" si="21"/>
        <v>0.3743363328427445</v>
      </c>
      <c r="AH80" s="66">
        <f t="shared" si="22"/>
        <v>0.3232859057676072</v>
      </c>
      <c r="AI80" s="67">
        <f t="shared" si="23"/>
        <v>0.3299247894930417</v>
      </c>
      <c r="AJ80" s="68">
        <f t="shared" si="24"/>
        <v>0.34984586929716444</v>
      </c>
      <c r="AK80" s="68">
        <f t="shared" si="24"/>
        <v>0.9499188642018188</v>
      </c>
      <c r="AL80" s="107">
        <f t="shared" si="24"/>
        <v>0.1712914129971297</v>
      </c>
    </row>
    <row r="81" spans="1:38" ht="13.5">
      <c r="A81" s="96" t="s">
        <v>31</v>
      </c>
      <c r="B81" s="54" t="s">
        <v>62</v>
      </c>
      <c r="C81" s="22">
        <v>24128604.29302718</v>
      </c>
      <c r="D81" s="34">
        <v>1974000.223444005</v>
      </c>
      <c r="E81" s="29">
        <f t="shared" si="16"/>
        <v>26102604.516471185</v>
      </c>
      <c r="F81" s="97">
        <v>5699047.329999999</v>
      </c>
      <c r="G81" s="60">
        <v>4768657.550000002</v>
      </c>
      <c r="H81" s="61">
        <v>571694.0100000005</v>
      </c>
      <c r="I81" s="61">
        <v>1488606.3699999999</v>
      </c>
      <c r="J81" s="62">
        <f t="shared" si="17"/>
        <v>6828957.9300000025</v>
      </c>
      <c r="K81" s="98">
        <v>1600761.19</v>
      </c>
      <c r="L81" s="63">
        <v>2366684.109999999</v>
      </c>
      <c r="N81" s="96" t="s">
        <v>31</v>
      </c>
      <c r="O81" s="54" t="s">
        <v>62</v>
      </c>
      <c r="P81" s="22">
        <v>17985473.76892088</v>
      </c>
      <c r="Q81" s="34">
        <v>744072.0016049137</v>
      </c>
      <c r="R81" s="29">
        <f t="shared" si="18"/>
        <v>18729545.770525794</v>
      </c>
      <c r="S81" s="97">
        <v>4445752.44</v>
      </c>
      <c r="T81" s="60">
        <v>3526051.5399999996</v>
      </c>
      <c r="U81" s="61">
        <v>317149.54000000015</v>
      </c>
      <c r="V81" s="61">
        <v>1104880.1900000002</v>
      </c>
      <c r="W81" s="62">
        <f t="shared" si="25"/>
        <v>4948081.27</v>
      </c>
      <c r="X81" s="98">
        <v>826382.47</v>
      </c>
      <c r="Y81" s="63">
        <v>2013554.7399999993</v>
      </c>
      <c r="AA81" s="96" t="s">
        <v>31</v>
      </c>
      <c r="AB81" s="54" t="s">
        <v>62</v>
      </c>
      <c r="AC81" s="111">
        <f t="shared" si="19"/>
        <v>0.34156067296496273</v>
      </c>
      <c r="AD81" s="67">
        <f t="shared" si="19"/>
        <v>1.6529693620862203</v>
      </c>
      <c r="AE81" s="65">
        <f t="shared" si="20"/>
        <v>0.39365923959288884</v>
      </c>
      <c r="AF81" s="65">
        <f t="shared" si="20"/>
        <v>0.28190838489423364</v>
      </c>
      <c r="AG81" s="64">
        <f t="shared" si="21"/>
        <v>0.3524072169404542</v>
      </c>
      <c r="AH81" s="66">
        <f t="shared" si="22"/>
        <v>0.8026007857365967</v>
      </c>
      <c r="AI81" s="67">
        <f t="shared" si="23"/>
        <v>0.34730116755917195</v>
      </c>
      <c r="AJ81" s="68">
        <f t="shared" si="24"/>
        <v>0.3801224267280483</v>
      </c>
      <c r="AK81" s="68">
        <f t="shared" si="24"/>
        <v>0.9370706036394987</v>
      </c>
      <c r="AL81" s="107">
        <f t="shared" si="24"/>
        <v>0.17537609630617723</v>
      </c>
    </row>
    <row r="82" spans="1:38" ht="13.5">
      <c r="A82" s="96" t="s">
        <v>44</v>
      </c>
      <c r="B82" s="54" t="s">
        <v>62</v>
      </c>
      <c r="C82" s="22">
        <v>18879933.647307143</v>
      </c>
      <c r="D82" s="34">
        <v>1544597.971179066</v>
      </c>
      <c r="E82" s="29">
        <f t="shared" si="16"/>
        <v>20424531.618486207</v>
      </c>
      <c r="F82" s="97">
        <v>4459339.390000001</v>
      </c>
      <c r="G82" s="60">
        <v>844162.9500000005</v>
      </c>
      <c r="H82" s="61">
        <v>1014340.7499999998</v>
      </c>
      <c r="I82" s="61">
        <v>992922.6499999996</v>
      </c>
      <c r="J82" s="62">
        <f t="shared" si="17"/>
        <v>2851426.3499999996</v>
      </c>
      <c r="K82" s="98">
        <v>294292.46</v>
      </c>
      <c r="L82" s="63">
        <v>1851861.8700000006</v>
      </c>
      <c r="N82" s="96" t="s">
        <v>44</v>
      </c>
      <c r="O82" s="54" t="s">
        <v>62</v>
      </c>
      <c r="P82" s="22">
        <v>14092512.956969054</v>
      </c>
      <c r="Q82" s="34">
        <v>583017.409387564</v>
      </c>
      <c r="R82" s="29">
        <f t="shared" si="18"/>
        <v>14675530.366356619</v>
      </c>
      <c r="S82" s="97">
        <v>3483468.08</v>
      </c>
      <c r="T82" s="60">
        <v>626369.1199999999</v>
      </c>
      <c r="U82" s="61">
        <v>798231.28</v>
      </c>
      <c r="V82" s="61">
        <v>820050.9899999996</v>
      </c>
      <c r="W82" s="62">
        <f t="shared" si="25"/>
        <v>2244651.3899999997</v>
      </c>
      <c r="X82" s="98">
        <v>153298.86</v>
      </c>
      <c r="Y82" s="63">
        <v>1577720.2599999993</v>
      </c>
      <c r="AA82" s="96" t="s">
        <v>44</v>
      </c>
      <c r="AB82" s="54" t="s">
        <v>62</v>
      </c>
      <c r="AC82" s="111">
        <f t="shared" si="19"/>
        <v>0.33971376893221894</v>
      </c>
      <c r="AD82" s="67">
        <f t="shared" si="19"/>
        <v>1.6493170637933487</v>
      </c>
      <c r="AE82" s="65">
        <f t="shared" si="20"/>
        <v>0.39174061233991697</v>
      </c>
      <c r="AF82" s="65">
        <f t="shared" si="20"/>
        <v>0.2801436061960414</v>
      </c>
      <c r="AG82" s="64">
        <f t="shared" si="21"/>
        <v>0.3477084406715336</v>
      </c>
      <c r="AH82" s="66">
        <f t="shared" si="22"/>
        <v>0.2707354064100316</v>
      </c>
      <c r="AI82" s="67">
        <f t="shared" si="23"/>
        <v>0.21080598902758463</v>
      </c>
      <c r="AJ82" s="68">
        <f t="shared" si="24"/>
        <v>0.2703203547344606</v>
      </c>
      <c r="AK82" s="68">
        <f t="shared" si="24"/>
        <v>0.9197302576157451</v>
      </c>
      <c r="AL82" s="107">
        <f t="shared" si="24"/>
        <v>0.17375805898569197</v>
      </c>
    </row>
    <row r="83" spans="1:38" ht="14.25" thickBot="1">
      <c r="A83" s="100" t="s">
        <v>33</v>
      </c>
      <c r="B83" s="73" t="s">
        <v>88</v>
      </c>
      <c r="C83" s="24">
        <v>74522341.9655359</v>
      </c>
      <c r="D83" s="36">
        <v>6096793.577656301</v>
      </c>
      <c r="E83" s="31">
        <f t="shared" si="16"/>
        <v>80619135.5431922</v>
      </c>
      <c r="F83" s="101">
        <v>17601778.73</v>
      </c>
      <c r="G83" s="74">
        <v>19789175.69</v>
      </c>
      <c r="H83" s="75">
        <v>3809912.980000001</v>
      </c>
      <c r="I83" s="75">
        <v>12403690.500000004</v>
      </c>
      <c r="J83" s="76">
        <f t="shared" si="17"/>
        <v>36002779.17</v>
      </c>
      <c r="K83" s="102">
        <v>8231098.430000001</v>
      </c>
      <c r="L83" s="77">
        <v>7309616.6499999985</v>
      </c>
      <c r="N83" s="100" t="s">
        <v>33</v>
      </c>
      <c r="O83" s="73" t="s">
        <v>88</v>
      </c>
      <c r="P83" s="24">
        <v>54605895.93248804</v>
      </c>
      <c r="Q83" s="36">
        <v>2259085.241756135</v>
      </c>
      <c r="R83" s="31">
        <f t="shared" si="18"/>
        <v>56864981.17424417</v>
      </c>
      <c r="S83" s="101">
        <v>13497798.21</v>
      </c>
      <c r="T83" s="74">
        <v>14353185.299999986</v>
      </c>
      <c r="U83" s="75">
        <v>2998323.1799999997</v>
      </c>
      <c r="V83" s="75">
        <v>10759472.43</v>
      </c>
      <c r="W83" s="76">
        <f t="shared" si="25"/>
        <v>28110980.909999985</v>
      </c>
      <c r="X83" s="102">
        <v>4233119.34</v>
      </c>
      <c r="Y83" s="77">
        <v>6113375.810000006</v>
      </c>
      <c r="AA83" s="99" t="s">
        <v>33</v>
      </c>
      <c r="AB83" s="70" t="s">
        <v>88</v>
      </c>
      <c r="AC83" s="112">
        <f t="shared" si="19"/>
        <v>0.36473068874598336</v>
      </c>
      <c r="AD83" s="81">
        <f t="shared" si="19"/>
        <v>1.6987886357563307</v>
      </c>
      <c r="AE83" s="79">
        <f t="shared" si="20"/>
        <v>0.41772904656665877</v>
      </c>
      <c r="AF83" s="79">
        <f t="shared" si="20"/>
        <v>0.3040481459383144</v>
      </c>
      <c r="AG83" s="78">
        <f t="shared" si="21"/>
        <v>0.3787305936891947</v>
      </c>
      <c r="AH83" s="80">
        <f t="shared" si="22"/>
        <v>0.2706812278988555</v>
      </c>
      <c r="AI83" s="81">
        <f t="shared" si="23"/>
        <v>0.1528158634818868</v>
      </c>
      <c r="AJ83" s="82">
        <f t="shared" si="24"/>
        <v>0.28073720676152747</v>
      </c>
      <c r="AK83" s="82">
        <f t="shared" si="24"/>
        <v>0.9444522511382825</v>
      </c>
      <c r="AL83" s="108">
        <f t="shared" si="24"/>
        <v>0.19567598609645942</v>
      </c>
    </row>
    <row r="84" spans="1:38" ht="14.25" thickBot="1">
      <c r="A84" s="2"/>
      <c r="B84" s="2"/>
      <c r="C84" s="25">
        <f aca="true" t="shared" si="26" ref="C84:L84">+SUM(C6:C83)</f>
        <v>3457166806.5604258</v>
      </c>
      <c r="D84" s="37">
        <f t="shared" si="26"/>
        <v>282836419.6185871</v>
      </c>
      <c r="E84" s="32">
        <f t="shared" si="26"/>
        <v>3740003226.179013</v>
      </c>
      <c r="F84" s="32">
        <f t="shared" si="26"/>
        <v>816564315.9300001</v>
      </c>
      <c r="G84" s="25">
        <f t="shared" si="26"/>
        <v>748120161.9100003</v>
      </c>
      <c r="H84" s="25">
        <f t="shared" si="26"/>
        <v>227743463.65000007</v>
      </c>
      <c r="I84" s="25">
        <f t="shared" si="26"/>
        <v>557768498.73</v>
      </c>
      <c r="J84" s="32">
        <f t="shared" si="26"/>
        <v>1533632124.2900002</v>
      </c>
      <c r="K84" s="104">
        <f t="shared" si="26"/>
        <v>351534841.19</v>
      </c>
      <c r="L84" s="83">
        <f t="shared" si="26"/>
        <v>339100510.06999993</v>
      </c>
      <c r="N84" s="2" t="s">
        <v>49</v>
      </c>
      <c r="O84" s="2"/>
      <c r="P84" s="25">
        <f aca="true" t="shared" si="27" ref="P84:Y84">+SUM(P6:P83)</f>
        <v>2591678852.880663</v>
      </c>
      <c r="Q84" s="37">
        <f t="shared" si="27"/>
        <v>107219620.67595337</v>
      </c>
      <c r="R84" s="32">
        <f t="shared" si="27"/>
        <v>2698898473.5566163</v>
      </c>
      <c r="S84" s="103">
        <f t="shared" si="27"/>
        <v>640626027.5600002</v>
      </c>
      <c r="T84" s="25">
        <f t="shared" si="27"/>
        <v>533638802.2699998</v>
      </c>
      <c r="U84" s="25">
        <f t="shared" si="27"/>
        <v>177775736.67999998</v>
      </c>
      <c r="V84" s="25">
        <f t="shared" si="27"/>
        <v>460389269.71999973</v>
      </c>
      <c r="W84" s="32">
        <f t="shared" si="27"/>
        <v>1171803808.6699998</v>
      </c>
      <c r="X84" s="104">
        <f t="shared" si="27"/>
        <v>180214524.38999993</v>
      </c>
      <c r="Y84" s="83">
        <f t="shared" si="27"/>
        <v>290150111.28000003</v>
      </c>
      <c r="AA84" s="2" t="s">
        <v>49</v>
      </c>
      <c r="AB84" s="2"/>
      <c r="AC84" s="113">
        <f t="shared" si="19"/>
        <v>0.3339487655724662</v>
      </c>
      <c r="AD84" s="87">
        <f>+D84/Q84-1</f>
        <v>1.6379166223073578</v>
      </c>
      <c r="AE84" s="85">
        <f t="shared" si="20"/>
        <v>0.38575172901944166</v>
      </c>
      <c r="AF84" s="85">
        <f t="shared" si="20"/>
        <v>0.27463493645443826</v>
      </c>
      <c r="AG84" s="84">
        <f t="shared" si="21"/>
        <v>0.40192234659030945</v>
      </c>
      <c r="AH84" s="86">
        <f t="shared" si="22"/>
        <v>0.28107169123952525</v>
      </c>
      <c r="AI84" s="87">
        <f t="shared" si="23"/>
        <v>0.2115149839813264</v>
      </c>
      <c r="AJ84" s="88">
        <f t="shared" si="24"/>
        <v>0.3087789209617575</v>
      </c>
      <c r="AK84" s="88">
        <f t="shared" si="24"/>
        <v>0.9506465551536123</v>
      </c>
      <c r="AL84" s="109">
        <f t="shared" si="24"/>
        <v>0.1687071515294436</v>
      </c>
    </row>
    <row r="85" spans="5:24" ht="11.25" customHeight="1" thickBot="1">
      <c r="E85" s="9"/>
      <c r="K85" s="9"/>
      <c r="R85" s="9"/>
      <c r="X85" s="9"/>
    </row>
    <row r="86" spans="5:38" ht="14.25" thickBot="1">
      <c r="E86" s="2"/>
      <c r="F86" s="38">
        <f>SUM(E84:F84)</f>
        <v>4556567542.109013</v>
      </c>
      <c r="G86" s="2"/>
      <c r="H86" s="3"/>
      <c r="I86" s="3"/>
      <c r="J86" s="3"/>
      <c r="K86" s="38">
        <f>+J84+K84</f>
        <v>1885166965.4800003</v>
      </c>
      <c r="L86" s="89">
        <f>SUM(L84)</f>
        <v>339100510.06999993</v>
      </c>
      <c r="R86" s="2"/>
      <c r="S86" s="38">
        <f>SUM(R84:S84)</f>
        <v>3339524501.1166162</v>
      </c>
      <c r="T86" s="2"/>
      <c r="U86" s="3"/>
      <c r="V86" s="3"/>
      <c r="W86" s="3"/>
      <c r="X86" s="38">
        <f>+SUM(W84:X84)</f>
        <v>1352018333.0599997</v>
      </c>
      <c r="Y86" s="89">
        <f>SUM(Y84)</f>
        <v>290150111.28000003</v>
      </c>
      <c r="AE86" s="5"/>
      <c r="AF86" s="6">
        <f>+(F86-S86)/S86</f>
        <v>0.36443602692103655</v>
      </c>
      <c r="AG86" s="5"/>
      <c r="AH86" s="7"/>
      <c r="AI86" s="7"/>
      <c r="AJ86" s="7"/>
      <c r="AK86" s="6">
        <f>+(K86-X86)/X86</f>
        <v>0.39433535728271857</v>
      </c>
      <c r="AL86" s="6">
        <f>+(L86-Y86)/Y86</f>
        <v>0.16870715152944366</v>
      </c>
    </row>
    <row r="87" spans="11:38" ht="6.75" customHeight="1">
      <c r="K87" s="90"/>
      <c r="L87" s="90"/>
      <c r="X87" s="90"/>
      <c r="Y87" s="90"/>
      <c r="AE87" s="8"/>
      <c r="AF87" s="8"/>
      <c r="AG87" s="8"/>
      <c r="AH87" s="8"/>
      <c r="AI87" s="8"/>
      <c r="AJ87" s="8"/>
      <c r="AK87" s="8"/>
      <c r="AL87" s="8"/>
    </row>
    <row r="88" spans="1:14" ht="13.5">
      <c r="A88" s="12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40"/>
      <c r="N88" s="12" t="s">
        <v>114</v>
      </c>
    </row>
  </sheetData>
  <sheetProtection/>
  <mergeCells count="18"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  <mergeCell ref="C4:F4"/>
    <mergeCell ref="G4:K4"/>
    <mergeCell ref="P4:S4"/>
    <mergeCell ref="T4:X4"/>
    <mergeCell ref="AC4:AF4"/>
    <mergeCell ref="AG4:AK4"/>
  </mergeCells>
  <printOptions horizontalCentered="1" verticalCentered="1"/>
  <pageMargins left="0.4330708661417323" right="0.15748031496062992" top="0.3937007874015748" bottom="0.15748031496062992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K1:N59"/>
  <sheetViews>
    <sheetView showGridLines="0" zoomScalePageLayoutView="0" workbookViewId="0" topLeftCell="A1">
      <selection activeCell="N38" sqref="N38"/>
    </sheetView>
  </sheetViews>
  <sheetFormatPr defaultColWidth="11.421875" defaultRowHeight="12.75"/>
  <cols>
    <col min="10" max="10" width="11.421875" style="114" customWidth="1"/>
    <col min="11" max="11" width="11.421875" style="115" customWidth="1"/>
    <col min="12" max="12" width="15.57421875" style="115" bestFit="1" customWidth="1"/>
    <col min="13" max="14" width="14.140625" style="115" bestFit="1" customWidth="1"/>
    <col min="15" max="16" width="11.421875" style="114" customWidth="1"/>
  </cols>
  <sheetData>
    <row r="1" spans="12:14" ht="25.5">
      <c r="L1" s="116" t="s">
        <v>98</v>
      </c>
      <c r="M1" s="116" t="s">
        <v>99</v>
      </c>
      <c r="N1" s="116" t="s">
        <v>96</v>
      </c>
    </row>
    <row r="2" spans="11:14" ht="12.75">
      <c r="K2" s="115" t="s">
        <v>101</v>
      </c>
      <c r="L2" s="117">
        <f>+'Acumulado Dic. 2017 vs 2016'!S86</f>
        <v>3339524501.1166162</v>
      </c>
      <c r="M2" s="117">
        <f>+'Acumulado Dic. 2017 vs 2016'!X86</f>
        <v>1352018333.0599997</v>
      </c>
      <c r="N2" s="117">
        <f>+'Acumulado Dic. 2017 vs 2016'!Y86</f>
        <v>290150111.28000003</v>
      </c>
    </row>
    <row r="3" spans="11:14" ht="12.75">
      <c r="K3" s="115" t="s">
        <v>100</v>
      </c>
      <c r="L3" s="117">
        <f>+'Acumulado Dic. 2017 vs 2016'!F86</f>
        <v>4556567542.109013</v>
      </c>
      <c r="M3" s="117">
        <f>+'Acumulado Dic. 2017 vs 2016'!K86</f>
        <v>1885166965.4800003</v>
      </c>
      <c r="N3" s="117">
        <f>+'Acumulado Dic. 2017 vs 2016'!L86</f>
        <v>339100510.06999993</v>
      </c>
    </row>
    <row r="28" spans="12:14" ht="25.5">
      <c r="L28" s="116" t="s">
        <v>98</v>
      </c>
      <c r="M28" s="116" t="s">
        <v>99</v>
      </c>
      <c r="N28" s="116" t="s">
        <v>96</v>
      </c>
    </row>
    <row r="29" spans="11:14" ht="12.75">
      <c r="K29" s="115" t="s">
        <v>101</v>
      </c>
      <c r="L29" s="118">
        <f>+'Dic. 2017 vs 2016'!T86</f>
        <v>387885788.2055826</v>
      </c>
      <c r="M29" s="118">
        <f>+'Dic. 2017 vs 2016'!Y86</f>
        <v>130843256.96000004</v>
      </c>
      <c r="N29" s="118">
        <f>+'Dic. 2017 vs 2016'!Z86</f>
        <v>19263034.450000003</v>
      </c>
    </row>
    <row r="30" spans="11:14" ht="12.75">
      <c r="K30" s="115" t="s">
        <v>100</v>
      </c>
      <c r="L30" s="118">
        <f>+'Dic. 2017 vs 2016'!F86</f>
        <v>514379705.14226764</v>
      </c>
      <c r="M30" s="118">
        <f>+'Dic. 2017 vs 2016'!K86</f>
        <v>190646744.13</v>
      </c>
      <c r="N30" s="118">
        <f>+'Dic. 2017 vs 2016'!L86</f>
        <v>34433935.76999999</v>
      </c>
    </row>
    <row r="53" spans="12:14" ht="12.75">
      <c r="L53" s="116"/>
      <c r="M53" s="116"/>
      <c r="N53" s="116"/>
    </row>
    <row r="54" spans="12:14" ht="12.75">
      <c r="L54" s="118"/>
      <c r="M54" s="118"/>
      <c r="N54" s="118"/>
    </row>
    <row r="55" spans="12:14" ht="12.75">
      <c r="L55" s="118"/>
      <c r="M55" s="118"/>
      <c r="N55" s="118"/>
    </row>
    <row r="57" spans="11:13" ht="12.75">
      <c r="K57" s="116"/>
      <c r="L57" s="118"/>
      <c r="M57" s="118"/>
    </row>
    <row r="58" spans="11:13" ht="12.75">
      <c r="K58" s="116"/>
      <c r="L58" s="118"/>
      <c r="M58" s="118"/>
    </row>
    <row r="59" spans="11:13" ht="12.75">
      <c r="K59" s="116"/>
      <c r="L59" s="118"/>
      <c r="M59" s="1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DGRM</dc:creator>
  <cp:keywords/>
  <dc:description/>
  <cp:lastModifiedBy>Anabella C</cp:lastModifiedBy>
  <cp:lastPrinted>2018-02-07T10:37:50Z</cp:lastPrinted>
  <dcterms:created xsi:type="dcterms:W3CDTF">2016-11-11T12:47:15Z</dcterms:created>
  <dcterms:modified xsi:type="dcterms:W3CDTF">2018-02-07T11:29:38Z</dcterms:modified>
  <cp:category/>
  <cp:version/>
  <cp:contentType/>
  <cp:contentStatus/>
</cp:coreProperties>
</file>