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825" windowWidth="19635" windowHeight="6795"/>
  </bookViews>
  <sheets>
    <sheet name="Gtía May. - Jun. 2020" sheetId="1" r:id="rId1"/>
    <sheet name="Observaciones" sheetId="2" r:id="rId2"/>
    <sheet name="Grafico I" sheetId="3" r:id="rId3"/>
    <sheet name="Gráfico II" sheetId="4" r:id="rId4"/>
  </sheets>
  <definedNames>
    <definedName name="_xlnm._FilterDatabase" localSheetId="0" hidden="1">'Gtía May. - Jun. 2020'!$A$2:$G$88</definedName>
    <definedName name="_xlnm.Print_Area" localSheetId="2">'Grafico I'!$A$1:$C$37</definedName>
    <definedName name="_xlnm.Print_Area" localSheetId="3">'Gráfico II'!$A$1:$E$26</definedName>
    <definedName name="_xlnm.Print_Area" localSheetId="1">Observaciones!$A$1:$E$31</definedName>
    <definedName name="Datos_1">#REF!</definedName>
    <definedName name="_xlnm.Print_Titles" localSheetId="0">'Gtía May. - Jun. 2020'!$2:$2</definedName>
  </definedNames>
  <calcPr calcId="145621"/>
</workbook>
</file>

<file path=xl/calcChain.xml><?xml version="1.0" encoding="utf-8"?>
<calcChain xmlns="http://schemas.openxmlformats.org/spreadsheetml/2006/main">
  <c r="I7" i="3" l="1"/>
  <c r="H7" i="3"/>
  <c r="I5" i="3"/>
  <c r="H5" i="3"/>
  <c r="I4" i="3"/>
  <c r="H4" i="3"/>
  <c r="J81" i="1" l="1"/>
  <c r="J82" i="1"/>
  <c r="J83" i="1"/>
  <c r="J84" i="1"/>
  <c r="J85" i="1"/>
  <c r="I87" i="1"/>
  <c r="H87" i="1"/>
  <c r="E87" i="1"/>
  <c r="D87" i="1"/>
  <c r="F81" i="1"/>
  <c r="F82" i="1"/>
  <c r="F83" i="1"/>
  <c r="F84" i="1"/>
  <c r="F85" i="1"/>
  <c r="L82" i="1" l="1"/>
  <c r="L85" i="1"/>
  <c r="L81" i="1"/>
  <c r="L84" i="1"/>
  <c r="L83" i="1"/>
  <c r="D12" i="2"/>
  <c r="J4" i="1"/>
  <c r="C17" i="2" l="1"/>
  <c r="B17" i="2" l="1"/>
  <c r="C6" i="2" l="1"/>
  <c r="B6" i="2"/>
  <c r="H3" i="4"/>
  <c r="C11" i="2"/>
  <c r="B11" i="2"/>
  <c r="B5" i="2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6" i="1"/>
  <c r="J87" i="1" l="1"/>
  <c r="C13" i="2"/>
  <c r="C5" i="2"/>
  <c r="C7" i="2" s="1"/>
  <c r="B9" i="3" s="1"/>
  <c r="D6" i="2"/>
  <c r="B7" i="2"/>
  <c r="A9" i="3" s="1"/>
  <c r="B13" i="2"/>
  <c r="D11" i="2"/>
  <c r="D17" i="2"/>
  <c r="I4" i="4" s="1"/>
  <c r="D18" i="2"/>
  <c r="I3" i="4" s="1"/>
  <c r="J3" i="4" s="1"/>
  <c r="B19" i="2"/>
  <c r="L1" i="1"/>
  <c r="D13" i="2" l="1"/>
  <c r="H4" i="4"/>
  <c r="H5" i="4" s="1"/>
  <c r="I5" i="4"/>
  <c r="D19" i="2"/>
  <c r="D5" i="2"/>
  <c r="D7" i="2" s="1"/>
  <c r="A10" i="3" s="1"/>
  <c r="F60" i="1"/>
  <c r="L60" i="1" s="1"/>
  <c r="F10" i="1"/>
  <c r="L10" i="1" s="1"/>
  <c r="F14" i="1"/>
  <c r="L14" i="1" s="1"/>
  <c r="F18" i="1"/>
  <c r="L18" i="1" s="1"/>
  <c r="F22" i="1"/>
  <c r="L22" i="1" s="1"/>
  <c r="F26" i="1"/>
  <c r="L26" i="1" s="1"/>
  <c r="F30" i="1"/>
  <c r="L30" i="1" s="1"/>
  <c r="F34" i="1"/>
  <c r="L34" i="1" s="1"/>
  <c r="F38" i="1"/>
  <c r="L38" i="1" s="1"/>
  <c r="F42" i="1"/>
  <c r="L42" i="1" s="1"/>
  <c r="F72" i="1"/>
  <c r="L72" i="1" s="1"/>
  <c r="F76" i="1"/>
  <c r="L76" i="1" s="1"/>
  <c r="F46" i="1"/>
  <c r="L46" i="1" s="1"/>
  <c r="F50" i="1"/>
  <c r="L50" i="1" s="1"/>
  <c r="F54" i="1"/>
  <c r="L54" i="1" s="1"/>
  <c r="F58" i="1"/>
  <c r="L58" i="1" s="1"/>
  <c r="F62" i="1"/>
  <c r="L62" i="1" s="1"/>
  <c r="F66" i="1"/>
  <c r="L66" i="1" s="1"/>
  <c r="F70" i="1"/>
  <c r="L70" i="1" s="1"/>
  <c r="F74" i="1"/>
  <c r="L74" i="1" s="1"/>
  <c r="F4" i="1"/>
  <c r="F8" i="1"/>
  <c r="L8" i="1" s="1"/>
  <c r="F12" i="1"/>
  <c r="L12" i="1" s="1"/>
  <c r="F16" i="1"/>
  <c r="L16" i="1" s="1"/>
  <c r="F20" i="1"/>
  <c r="L20" i="1" s="1"/>
  <c r="F24" i="1"/>
  <c r="L24" i="1" s="1"/>
  <c r="F28" i="1"/>
  <c r="L28" i="1" s="1"/>
  <c r="F32" i="1"/>
  <c r="L32" i="1" s="1"/>
  <c r="F36" i="1"/>
  <c r="L36" i="1" s="1"/>
  <c r="F40" i="1"/>
  <c r="L40" i="1" s="1"/>
  <c r="F44" i="1"/>
  <c r="L44" i="1" s="1"/>
  <c r="F48" i="1"/>
  <c r="L48" i="1" s="1"/>
  <c r="F52" i="1"/>
  <c r="L52" i="1" s="1"/>
  <c r="F56" i="1"/>
  <c r="L56" i="1" s="1"/>
  <c r="F64" i="1"/>
  <c r="L64" i="1" s="1"/>
  <c r="F68" i="1"/>
  <c r="L68" i="1" s="1"/>
  <c r="F6" i="1"/>
  <c r="L6" i="1" s="1"/>
  <c r="F78" i="1"/>
  <c r="L78" i="1" s="1"/>
  <c r="F80" i="1"/>
  <c r="L80" i="1" s="1"/>
  <c r="F5" i="1"/>
  <c r="L5" i="1" s="1"/>
  <c r="F7" i="1"/>
  <c r="L7" i="1" s="1"/>
  <c r="F9" i="1"/>
  <c r="L9" i="1" s="1"/>
  <c r="F11" i="1"/>
  <c r="L11" i="1" s="1"/>
  <c r="F13" i="1"/>
  <c r="L13" i="1" s="1"/>
  <c r="F15" i="1"/>
  <c r="L15" i="1" s="1"/>
  <c r="F17" i="1"/>
  <c r="L17" i="1" s="1"/>
  <c r="F19" i="1"/>
  <c r="L19" i="1" s="1"/>
  <c r="F21" i="1"/>
  <c r="L21" i="1" s="1"/>
  <c r="F23" i="1"/>
  <c r="L23" i="1" s="1"/>
  <c r="F25" i="1"/>
  <c r="L25" i="1" s="1"/>
  <c r="F27" i="1"/>
  <c r="L27" i="1" s="1"/>
  <c r="F29" i="1"/>
  <c r="L29" i="1" s="1"/>
  <c r="F31" i="1"/>
  <c r="L31" i="1" s="1"/>
  <c r="F33" i="1"/>
  <c r="L33" i="1" s="1"/>
  <c r="F35" i="1"/>
  <c r="L35" i="1" s="1"/>
  <c r="F37" i="1"/>
  <c r="L37" i="1" s="1"/>
  <c r="F39" i="1"/>
  <c r="L39" i="1" s="1"/>
  <c r="F41" i="1"/>
  <c r="L41" i="1" s="1"/>
  <c r="F43" i="1"/>
  <c r="L43" i="1" s="1"/>
  <c r="F45" i="1"/>
  <c r="L45" i="1" s="1"/>
  <c r="F47" i="1"/>
  <c r="L47" i="1" s="1"/>
  <c r="F49" i="1"/>
  <c r="L49" i="1" s="1"/>
  <c r="F51" i="1"/>
  <c r="L51" i="1" s="1"/>
  <c r="F53" i="1"/>
  <c r="L53" i="1" s="1"/>
  <c r="F55" i="1"/>
  <c r="L55" i="1" s="1"/>
  <c r="F57" i="1"/>
  <c r="L57" i="1" s="1"/>
  <c r="F59" i="1"/>
  <c r="L59" i="1" s="1"/>
  <c r="F61" i="1"/>
  <c r="L61" i="1" s="1"/>
  <c r="F63" i="1"/>
  <c r="L63" i="1" s="1"/>
  <c r="F67" i="1"/>
  <c r="L67" i="1" s="1"/>
  <c r="F69" i="1"/>
  <c r="L69" i="1" s="1"/>
  <c r="F71" i="1"/>
  <c r="L71" i="1" s="1"/>
  <c r="F75" i="1"/>
  <c r="L75" i="1" s="1"/>
  <c r="F77" i="1"/>
  <c r="L77" i="1" s="1"/>
  <c r="F86" i="1"/>
  <c r="L86" i="1" s="1"/>
  <c r="L4" i="1" l="1"/>
  <c r="J4" i="4"/>
  <c r="J5" i="4" s="1"/>
  <c r="F65" i="1"/>
  <c r="L65" i="1" s="1"/>
  <c r="F73" i="1"/>
  <c r="L73" i="1" s="1"/>
  <c r="F79" i="1"/>
  <c r="L79" i="1" s="1"/>
  <c r="F87" i="1" l="1"/>
  <c r="L87" i="1"/>
</calcChain>
</file>

<file path=xl/sharedStrings.xml><?xml version="1.0" encoding="utf-8"?>
<sst xmlns="http://schemas.openxmlformats.org/spreadsheetml/2006/main" count="322" uniqueCount="152">
  <si>
    <t>Impreso el:</t>
  </si>
  <si>
    <t>MUNICIPIOS</t>
  </si>
  <si>
    <t>Partido Político</t>
  </si>
  <si>
    <t>TOTAL</t>
  </si>
  <si>
    <t xml:space="preserve">Dirección General de Relaciones Fiscales con Municipios - M.E.H.F. </t>
  </si>
  <si>
    <t>PROVINCIAL</t>
  </si>
  <si>
    <t>NACIONAL</t>
  </si>
  <si>
    <t>Período</t>
  </si>
  <si>
    <t>Observaciones:</t>
  </si>
  <si>
    <t xml:space="preserve">·         COPARTICIPACIÓN NACIONAL: </t>
  </si>
  <si>
    <t xml:space="preserve">·         COPARTICIPACIÓN PROVINCIAL: </t>
  </si>
  <si>
    <t>RECURSOS PROVINCIALES</t>
  </si>
  <si>
    <t>De Origen Nacional</t>
  </si>
  <si>
    <t>De Recaudación Propia</t>
  </si>
  <si>
    <t>COPARTICIPACIÓN A MUNICIPIOS</t>
  </si>
  <si>
    <t>Nacional</t>
  </si>
  <si>
    <t>Provincial</t>
  </si>
  <si>
    <t>* Incluye Garantías</t>
  </si>
  <si>
    <t>GARANTÍA</t>
  </si>
  <si>
    <t xml:space="preserve">Nacional </t>
  </si>
  <si>
    <t xml:space="preserve">Provincial </t>
  </si>
  <si>
    <t>Total</t>
  </si>
  <si>
    <t>Copa Diaria Nacional</t>
  </si>
  <si>
    <t>Copa Diaria Provincial</t>
  </si>
  <si>
    <t>TOTAL COPARTICIPADO</t>
  </si>
  <si>
    <t>COPARTICIPACIÓN DIARIA</t>
  </si>
  <si>
    <t>Coparticipación             Total</t>
  </si>
  <si>
    <t>Coparticipación           Provincial</t>
  </si>
  <si>
    <t>Coparticipación              Nacional</t>
  </si>
  <si>
    <t>Dirección General de Relaciones Fiscales con Municipios - MEHF</t>
  </si>
  <si>
    <t>TOTAL GENERAL</t>
  </si>
  <si>
    <t>Departamento</t>
  </si>
  <si>
    <t>1º DE MAYO</t>
  </si>
  <si>
    <t>URUGUAY</t>
  </si>
  <si>
    <t>ALIANZA CAMBIEMOS</t>
  </si>
  <si>
    <t>ALCARÁZ</t>
  </si>
  <si>
    <t>LA PAZ</t>
  </si>
  <si>
    <t>DIAMANTE</t>
  </si>
  <si>
    <t>ALIANZA F. J. CREER ENTRE RÍOS</t>
  </si>
  <si>
    <t>PARANÁ</t>
  </si>
  <si>
    <t>ALDEA SAN ANTONIO</t>
  </si>
  <si>
    <t>GUALEGUAYCHÚ</t>
  </si>
  <si>
    <t>ARANGUREN</t>
  </si>
  <si>
    <t>NOGOYÁ</t>
  </si>
  <si>
    <t>BASAVILBASO</t>
  </si>
  <si>
    <t>BOVRIL</t>
  </si>
  <si>
    <t>CASEROS</t>
  </si>
  <si>
    <t>CEIBAS</t>
  </si>
  <si>
    <t>ISLAS</t>
  </si>
  <si>
    <t>CERRITO</t>
  </si>
  <si>
    <t>UNIÓN VECINAL CERRITO</t>
  </si>
  <si>
    <t>CHAJARÍ</t>
  </si>
  <si>
    <t>FEDERACIÓN</t>
  </si>
  <si>
    <t>COLÓN</t>
  </si>
  <si>
    <t>VECINALISMO COLONENSE</t>
  </si>
  <si>
    <t>COLONIA AVELLANEDA</t>
  </si>
  <si>
    <t>COLONIA AYUÍ</t>
  </si>
  <si>
    <t>CONCORDIA</t>
  </si>
  <si>
    <t>COLONIA ELÍA</t>
  </si>
  <si>
    <t>CONCEPCIÓN DEL URUGUAY</t>
  </si>
  <si>
    <t>CONSCRIPTO BERNARDI</t>
  </si>
  <si>
    <t>FEDERAL</t>
  </si>
  <si>
    <t>CRESPO</t>
  </si>
  <si>
    <t>ENRIQUE CARBÓ</t>
  </si>
  <si>
    <t>ESTANCIA GRANDE</t>
  </si>
  <si>
    <t>PROGRESA ESTANCIA GRANDE</t>
  </si>
  <si>
    <t>GENERAL CAMPOS</t>
  </si>
  <si>
    <t>SAN SALVADOR</t>
  </si>
  <si>
    <t>GENERAL GALARZA</t>
  </si>
  <si>
    <t>GUALEGUAY</t>
  </si>
  <si>
    <t>GENERAL RAMÍREZ</t>
  </si>
  <si>
    <t>GILBERT</t>
  </si>
  <si>
    <t>GOBERNADOR MACIÁ</t>
  </si>
  <si>
    <t>TALA</t>
  </si>
  <si>
    <t>GOBERNADOR MANSILLA</t>
  </si>
  <si>
    <t>HASENKAMP</t>
  </si>
  <si>
    <t>HERNÁNDEZ</t>
  </si>
  <si>
    <t>HERRERA</t>
  </si>
  <si>
    <t>IBICUY</t>
  </si>
  <si>
    <t>LA CRIOLLA</t>
  </si>
  <si>
    <t>LARROQUE</t>
  </si>
  <si>
    <t>LIBERTADOR SAN MARTÍN</t>
  </si>
  <si>
    <t>UNIÓN VECINAL LIBERTADOR SAN MARTIN</t>
  </si>
  <si>
    <t>LOS CHARRÚAS</t>
  </si>
  <si>
    <t>MOVIMIENTO DE PARTICIPACIÓN CIUDADANA</t>
  </si>
  <si>
    <t>LOS CONQUISTADORES</t>
  </si>
  <si>
    <t>LUCAS GONZÁLEZ</t>
  </si>
  <si>
    <t>UNIÓN POR EL CAMBIO LUQUENSE</t>
  </si>
  <si>
    <t>MARÍA GRANDE</t>
  </si>
  <si>
    <t>ORO VERDE</t>
  </si>
  <si>
    <t>UNIÓN VECINAL ORO VERDE</t>
  </si>
  <si>
    <t>PIEDRAS BLANCAS</t>
  </si>
  <si>
    <t>PRONUNCIAMIENTO</t>
  </si>
  <si>
    <t>PUEBLO GENERAL BELGRANO</t>
  </si>
  <si>
    <t>NUEVA GENERACIÓN</t>
  </si>
  <si>
    <t>PUERTO YERUÁ</t>
  </si>
  <si>
    <t>ROSARIO DEL TALA</t>
  </si>
  <si>
    <t>UNIÓN VECINAL TALENSE</t>
  </si>
  <si>
    <t>SAN BENITO</t>
  </si>
  <si>
    <t>SAN GUSTAVO</t>
  </si>
  <si>
    <t>SAN JAIME DE LA FRONTERA</t>
  </si>
  <si>
    <t>SAN JOSÉ</t>
  </si>
  <si>
    <t>SAN JOSÉ DE FELICIANO</t>
  </si>
  <si>
    <t>FELICIANO</t>
  </si>
  <si>
    <t>SAN JUSTO</t>
  </si>
  <si>
    <t>SANTA ANA</t>
  </si>
  <si>
    <t>UNIÓN POR EL FUTURO DE SANTA ANA</t>
  </si>
  <si>
    <t>SANTA ANITA</t>
  </si>
  <si>
    <t>SANTA ELENA</t>
  </si>
  <si>
    <t>JUNTOS POR SANTA ELENA</t>
  </si>
  <si>
    <t>SAUCE DE LUNA</t>
  </si>
  <si>
    <t>SEGUÍ</t>
  </si>
  <si>
    <t>TABOSSI</t>
  </si>
  <si>
    <t>UBAJAY</t>
  </si>
  <si>
    <t>JUNTA VECINAL UBAJAY</t>
  </si>
  <si>
    <t>URDINARRAIN</t>
  </si>
  <si>
    <t>FRENTE PARA TODOS POR URDINARRAIN</t>
  </si>
  <si>
    <t>VALLE MARÍA</t>
  </si>
  <si>
    <t>MOVIMIENTO UNIFICADOR PARTICIP. Y PROGRESO</t>
  </si>
  <si>
    <t>VIALE</t>
  </si>
  <si>
    <t>VICTORIA</t>
  </si>
  <si>
    <t>VILLA CLARA</t>
  </si>
  <si>
    <t>VILLAGUAY</t>
  </si>
  <si>
    <t>VILLA DEL ROSARIO</t>
  </si>
  <si>
    <t>ENCUENTRO POR VILLA DEL ROSARIO</t>
  </si>
  <si>
    <t>VILLA DOMINGUEZ</t>
  </si>
  <si>
    <t>VILLA ELISA</t>
  </si>
  <si>
    <t>VILLA HERNANDARIAS</t>
  </si>
  <si>
    <t>VILLA MANTERO</t>
  </si>
  <si>
    <t>VILLA PARANACITO</t>
  </si>
  <si>
    <t>VILLA URQUIZA</t>
  </si>
  <si>
    <t>ALDEA BRASILERA (1)</t>
  </si>
  <si>
    <t>ALDEA MARÍA LUISA (1)</t>
  </si>
  <si>
    <t>EL PINGO (1)</t>
  </si>
  <si>
    <t>PUEBLO BRUGO (1)</t>
  </si>
  <si>
    <t>PUEBLO LIEBIG (1)</t>
  </si>
  <si>
    <t>(1) Municipios declarados a partir del 11 de Diciembre de 2019 (Dto. 11, 12, 13, 14 y 15/19), incorporados al Régimen Provincial de Coparticipación a partir de Enero 2020 según Art. 8 de la Ley N° 8.492.</t>
  </si>
  <si>
    <t>Coparticipación Mayo - Junio 2020 - Fuente: SIAF</t>
  </si>
  <si>
    <t>GARANTÍA MAYO - JUNIO 2020</t>
  </si>
  <si>
    <t>COPARTICIPACIÓN DIARIA TOTAL          MAYO - JUNIO 2020</t>
  </si>
  <si>
    <t>TOTAL COPARTICIPADO EN MAYO - JUNIO 2020</t>
  </si>
  <si>
    <t>Mayo - Junio 2020</t>
  </si>
  <si>
    <t>Mayo - Junio 2019</t>
  </si>
  <si>
    <t>3º BIMESTRE 2020 (contra mismo período de 2019)</t>
  </si>
  <si>
    <t>El Total Coparticipado a Municipios por Impuestos Nacionales registra un incremento del 14% en el bimestre Mayo - Junio de 2020, respecto al mismo período del año anterior.</t>
  </si>
  <si>
    <t>En este período, tanto la Garantía como la Coparticipación Diaria se incrementaron respecto del mismo bimestre del año anterior. La Garantía se incrementó un 68% y la Coparticipación Diaria un 11%.</t>
  </si>
  <si>
    <t xml:space="preserve">Cabe resaltar que parte de este comportamiento en la Garantía fue motivado por el vencimiento del ingreso del Pago a Cuenta de Bienes Personales año 2019 en el mes de Mayo, y por el vencimiento anual de Bienes Personales - Responsables Sustitutos por las Acciones y Participaciones Societarias en el mes de Junio. </t>
  </si>
  <si>
    <t>El Total Coparticipado a Municipios por Impuestos Provinciales durante el bimestre Mayo - Junio de 2020, registra un aumento del 18% respecto del mismo período del año anterior.</t>
  </si>
  <si>
    <t>Es importante aclarar que tanto la Coparticipación Nacional como Provincial durante el bimestre Marzo - Abril 2020, se vieron afectadas por la cuarentena dispuesta por el Gobierno Nacional ante la pandemia de COVID-19 y su consecuente merma económica a nivel general.</t>
  </si>
  <si>
    <t>nac</t>
  </si>
  <si>
    <t>prov</t>
  </si>
  <si>
    <t>En cuanto a la Garantía Provincial Mayo - Junio 2020, no se observa expuesta en el cuadro anterior, siguiendo el criterio de exposición adoptado por la Contaduría General de la Provincia, a raíz de lo comentado en el informe del bimestre anterior. Por lo tanto se muestran sólo los importes a cobrar por los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</si>
</sst>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[$$-2C0A]\ * #,##0_ ;_ [$$-2C0A]\ * \-#,##0_ ;_ [$$-2C0A]\ * &quot;-&quot;_ ;_ @_ "/>
    <numFmt numFmtId="168" formatCode="0.00000"/>
    <numFmt numFmtId="169" formatCode="_ &quot;$&quot;\ * #,##0_ ;_ &quot;$&quot;\ * \-#,##0_ ;_ &quot;$&quot;\ * &quot;-&quot;??_ ;_ @_ "/>
    <numFmt numFmtId="170" formatCode="_ [$€-2]\ * #,##0.00_ ;_ [$€-2]\ * \-#,##0.00_ ;_ [$€-2]\ * &quot;-&quot;??_ "/>
    <numFmt numFmtId="171" formatCode="_ &quot;$&quot;\ * #,##0.0000_ ;_ &quot;$&quot;\ * \-#,##0.0000_ ;_ &quot;$&quot;\ * &quot;-&quot;??_ ;_ @_ "/>
    <numFmt numFmtId="172" formatCode="_(* #,##0.00_);_(* \(#,##0.00\);_(* \-??_);_(@_)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b/>
      <sz val="11"/>
      <color rgb="FF000000"/>
      <name val="Century Gothic"/>
      <family val="2"/>
    </font>
    <font>
      <b/>
      <sz val="14"/>
      <color rgb="FF1F497D"/>
      <name val="Century Gothic"/>
      <family val="2"/>
    </font>
    <font>
      <b/>
      <sz val="14"/>
      <color rgb="FFC00000"/>
      <name val="Century Gothic"/>
      <family val="2"/>
    </font>
    <font>
      <b/>
      <sz val="14"/>
      <color rgb="FF00000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u/>
      <sz val="10"/>
      <name val="Century Gothic"/>
      <family val="2"/>
    </font>
    <font>
      <b/>
      <sz val="1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name val="Century Gothic"/>
      <family val="2"/>
    </font>
    <font>
      <sz val="10"/>
      <color rgb="FF000000"/>
      <name val="Century Gothic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3D69B"/>
        <bgColor indexed="64"/>
      </patternFill>
    </fill>
    <fill>
      <patternFill patternType="solid">
        <fgColor rgb="FFEFF3EA"/>
        <bgColor indexed="64"/>
      </patternFill>
    </fill>
    <fill>
      <patternFill patternType="solid">
        <fgColor rgb="FFDEE7D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165" fontId="2" fillId="0" borderId="0" applyFont="0" applyFill="0" applyBorder="0" applyAlignment="0" applyProtection="0"/>
    <xf numFmtId="167" fontId="2" fillId="0" borderId="0"/>
    <xf numFmtId="166" fontId="2" fillId="0" borderId="0" applyFont="0" applyFill="0" applyBorder="0" applyAlignment="0" applyProtection="0"/>
    <xf numFmtId="0" fontId="2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3" applyNumberFormat="0" applyAlignment="0" applyProtection="0"/>
    <xf numFmtId="0" fontId="10" fillId="22" borderId="4" applyNumberFormat="0" applyAlignment="0" applyProtection="0"/>
    <xf numFmtId="170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3" applyNumberFormat="0" applyAlignment="0" applyProtection="0"/>
    <xf numFmtId="0" fontId="17" fillId="0" borderId="8" applyNumberFormat="0" applyFill="0" applyAlignment="0" applyProtection="0"/>
    <xf numFmtId="171" fontId="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8" fillId="0" borderId="0"/>
    <xf numFmtId="0" fontId="1" fillId="0" borderId="0"/>
    <xf numFmtId="0" fontId="6" fillId="23" borderId="9" applyNumberFormat="0" applyFont="0" applyAlignment="0" applyProtection="0"/>
    <xf numFmtId="0" fontId="19" fillId="21" borderId="10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8" fillId="0" borderId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7" fontId="4" fillId="2" borderId="2" xfId="2" applyFont="1" applyFill="1" applyBorder="1" applyAlignment="1">
      <alignment horizontal="left"/>
    </xf>
    <xf numFmtId="169" fontId="4" fillId="0" borderId="2" xfId="1" applyNumberFormat="1" applyFont="1" applyBorder="1" applyAlignment="1"/>
    <xf numFmtId="0" fontId="4" fillId="0" borderId="0" xfId="0" applyFont="1"/>
    <xf numFmtId="167" fontId="4" fillId="2" borderId="2" xfId="2" applyFont="1" applyFill="1" applyBorder="1"/>
    <xf numFmtId="167" fontId="3" fillId="2" borderId="2" xfId="2" applyFont="1" applyFill="1" applyBorder="1" applyAlignment="1">
      <alignment horizontal="left"/>
    </xf>
    <xf numFmtId="0" fontId="3" fillId="0" borderId="2" xfId="0" applyFont="1" applyBorder="1"/>
    <xf numFmtId="169" fontId="3" fillId="0" borderId="2" xfId="1" quotePrefix="1" applyNumberFormat="1" applyFont="1" applyBorder="1" applyAlignment="1"/>
    <xf numFmtId="169" fontId="3" fillId="0" borderId="2" xfId="1" applyNumberFormat="1" applyFont="1" applyBorder="1" applyAlignment="1"/>
    <xf numFmtId="0" fontId="3" fillId="0" borderId="0" xfId="0" applyFont="1"/>
    <xf numFmtId="0" fontId="4" fillId="0" borderId="0" xfId="0" applyFont="1" applyAlignment="1">
      <alignment horizontal="left" wrapText="1"/>
    </xf>
    <xf numFmtId="0" fontId="5" fillId="0" borderId="0" xfId="4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horizontal="center"/>
    </xf>
    <xf numFmtId="166" fontId="4" fillId="0" borderId="0" xfId="43" applyFont="1" applyAlignment="1">
      <alignment horizontal="center"/>
    </xf>
    <xf numFmtId="9" fontId="4" fillId="0" borderId="2" xfId="52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6" fontId="4" fillId="0" borderId="2" xfId="4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3" fillId="24" borderId="14" xfId="0" applyFont="1" applyFill="1" applyBorder="1" applyAlignment="1">
      <alignment horizontal="center" vertical="center" wrapText="1" readingOrder="1"/>
    </xf>
    <xf numFmtId="9" fontId="24" fillId="25" borderId="15" xfId="0" applyNumberFormat="1" applyFont="1" applyFill="1" applyBorder="1" applyAlignment="1">
      <alignment horizontal="center" vertical="center" wrapText="1" readingOrder="1"/>
    </xf>
    <xf numFmtId="9" fontId="25" fillId="25" borderId="15" xfId="0" applyNumberFormat="1" applyFont="1" applyFill="1" applyBorder="1" applyAlignment="1">
      <alignment horizontal="center" vertical="center" wrapText="1" readingOrder="1"/>
    </xf>
    <xf numFmtId="9" fontId="26" fillId="25" borderId="15" xfId="0" applyNumberFormat="1" applyFont="1" applyFill="1" applyBorder="1" applyAlignment="1">
      <alignment horizontal="center" vertical="center" wrapText="1" readingOrder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22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8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66" fontId="31" fillId="0" borderId="0" xfId="43" applyFont="1" applyBorder="1" applyAlignment="1">
      <alignment horizontal="center" vertical="center"/>
    </xf>
    <xf numFmtId="9" fontId="31" fillId="0" borderId="0" xfId="52" applyFont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1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0" fontId="33" fillId="0" borderId="0" xfId="0" applyFont="1"/>
    <xf numFmtId="0" fontId="4" fillId="0" borderId="0" xfId="0" applyFont="1" applyAlignment="1">
      <alignment horizontal="right"/>
    </xf>
    <xf numFmtId="169" fontId="3" fillId="0" borderId="22" xfId="1" applyNumberFormat="1" applyFont="1" applyBorder="1" applyAlignment="1"/>
    <xf numFmtId="0" fontId="4" fillId="0" borderId="0" xfId="0" applyFont="1" applyBorder="1"/>
    <xf numFmtId="0" fontId="4" fillId="0" borderId="21" xfId="0" applyFont="1" applyBorder="1"/>
    <xf numFmtId="0" fontId="36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4" fillId="0" borderId="0" xfId="0" applyFont="1" applyAlignment="1"/>
    <xf numFmtId="0" fontId="37" fillId="0" borderId="0" xfId="0" applyFont="1"/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9" fontId="36" fillId="0" borderId="0" xfId="56" applyFont="1"/>
    <xf numFmtId="0" fontId="4" fillId="0" borderId="2" xfId="0" applyFont="1" applyBorder="1" applyAlignment="1">
      <alignment vertical="center"/>
    </xf>
    <xf numFmtId="0" fontId="4" fillId="0" borderId="0" xfId="0" applyFont="1" applyFill="1" applyAlignment="1">
      <alignment horizontal="justify" wrapText="1"/>
    </xf>
    <xf numFmtId="168" fontId="5" fillId="2" borderId="2" xfId="3" applyNumberFormat="1" applyFont="1" applyFill="1" applyBorder="1" applyAlignment="1">
      <alignment horizontal="left"/>
    </xf>
    <xf numFmtId="0" fontId="38" fillId="0" borderId="0" xfId="0" applyFont="1" applyAlignment="1">
      <alignment horizontal="left"/>
    </xf>
    <xf numFmtId="10" fontId="36" fillId="0" borderId="0" xfId="0" applyNumberFormat="1" applyFont="1"/>
    <xf numFmtId="0" fontId="33" fillId="0" borderId="0" xfId="0" applyFont="1" applyAlignment="1">
      <alignment vertical="center"/>
    </xf>
    <xf numFmtId="3" fontId="33" fillId="0" borderId="0" xfId="0" applyNumberFormat="1" applyFont="1"/>
    <xf numFmtId="10" fontId="33" fillId="0" borderId="0" xfId="56" applyNumberFormat="1" applyFont="1"/>
    <xf numFmtId="9" fontId="33" fillId="0" borderId="0" xfId="56" applyFont="1"/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Alignment="1">
      <alignment horizontal="justify" wrapText="1"/>
    </xf>
    <xf numFmtId="0" fontId="30" fillId="0" borderId="18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23" fillId="24" borderId="12" xfId="0" applyFont="1" applyFill="1" applyBorder="1" applyAlignment="1">
      <alignment horizontal="center" vertical="center" wrapText="1" readingOrder="1"/>
    </xf>
    <xf numFmtId="0" fontId="23" fillId="24" borderId="13" xfId="0" applyFont="1" applyFill="1" applyBorder="1" applyAlignment="1">
      <alignment horizontal="center" vertical="center" wrapText="1" readingOrder="1"/>
    </xf>
    <xf numFmtId="9" fontId="26" fillId="26" borderId="16" xfId="0" applyNumberFormat="1" applyFont="1" applyFill="1" applyBorder="1" applyAlignment="1">
      <alignment horizontal="center" vertical="center" wrapText="1" readingOrder="1"/>
    </xf>
    <xf numFmtId="9" fontId="26" fillId="26" borderId="17" xfId="0" applyNumberFormat="1" applyFont="1" applyFill="1" applyBorder="1" applyAlignment="1">
      <alignment horizontal="center" vertical="center" wrapText="1" readingOrder="1"/>
    </xf>
    <xf numFmtId="0" fontId="27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9" fillId="0" borderId="0" xfId="0" applyFont="1" applyAlignment="1">
      <alignment horizontal="left" wrapText="1"/>
    </xf>
    <xf numFmtId="0" fontId="0" fillId="0" borderId="0" xfId="0" applyFont="1" applyAlignment="1"/>
  </cellXfs>
  <cellStyles count="58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uro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 2" xfId="41"/>
    <cellStyle name="Millares 2 2" xfId="42"/>
    <cellStyle name="Millares 3" xfId="43"/>
    <cellStyle name="Millares 4" xfId="44"/>
    <cellStyle name="Millares_Gtia. sept.- octubre 2013" xfId="3"/>
    <cellStyle name="Moneda" xfId="1" builtinId="4"/>
    <cellStyle name="Moneda 2" xfId="45"/>
    <cellStyle name="Normal" xfId="0" builtinId="0"/>
    <cellStyle name="Normal 2" xfId="4"/>
    <cellStyle name="Normal 2 2" xfId="57"/>
    <cellStyle name="Normal 3" xfId="46"/>
    <cellStyle name="Normal 3 2" xfId="47"/>
    <cellStyle name="Normal 4" xfId="48"/>
    <cellStyle name="Normal 5" xfId="2"/>
    <cellStyle name="Note" xfId="49"/>
    <cellStyle name="Output" xfId="50"/>
    <cellStyle name="Porcentaje" xfId="56" builtinId="5"/>
    <cellStyle name="Porcentaje 2" xfId="51"/>
    <cellStyle name="Porcentaje 3" xfId="52"/>
    <cellStyle name="Porcentaje 4" xfId="53"/>
    <cellStyle name="Title" xfId="54"/>
    <cellStyle name="Warning Text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080861932242"/>
          <c:y val="3.8905013239933194E-2"/>
          <c:w val="0.73021783456868417"/>
          <c:h val="0.663060324264546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'Gráfico II'!$I$1</c:f>
              <c:strCache>
                <c:ptCount val="1"/>
                <c:pt idx="0">
                  <c:v>GARANTÍA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Mayo - Junio 2019</c:v>
                </c:pt>
                <c:pt idx="1">
                  <c:v>Mayo - Junio 2020</c:v>
                </c:pt>
              </c:strCache>
            </c:strRef>
          </c:cat>
          <c:val>
            <c:numRef>
              <c:f>'Gráfico II'!$I$3:$I$4</c:f>
              <c:numCache>
                <c:formatCode>_ * #,##0.00_ ;_ * \-#,##0.00_ ;_ * "-"??_ ;_ @_ </c:formatCode>
                <c:ptCount val="2"/>
                <c:pt idx="0">
                  <c:v>124548216.25</c:v>
                </c:pt>
                <c:pt idx="1">
                  <c:v>175396889.02000004</c:v>
                </c:pt>
              </c:numCache>
            </c:numRef>
          </c:val>
        </c:ser>
        <c:ser>
          <c:idx val="0"/>
          <c:order val="1"/>
          <c:tx>
            <c:strRef>
              <c:f>'Gráfico II'!$H$1</c:f>
              <c:strCache>
                <c:ptCount val="1"/>
                <c:pt idx="0">
                  <c:v>COPARTICIPACIÓN DIARIA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'Gráfico II'!$G$3:$G$4</c:f>
              <c:strCache>
                <c:ptCount val="2"/>
                <c:pt idx="0">
                  <c:v>Mayo - Junio 2019</c:v>
                </c:pt>
                <c:pt idx="1">
                  <c:v>Mayo - Junio 2020</c:v>
                </c:pt>
              </c:strCache>
            </c:strRef>
          </c:cat>
          <c:val>
            <c:numRef>
              <c:f>'Gráfico II'!$H$3:$H$4</c:f>
              <c:numCache>
                <c:formatCode>_ * #,##0.00_ ;_ * \-#,##0.00_ ;_ * "-"??_ ;_ @_ </c:formatCode>
                <c:ptCount val="2"/>
                <c:pt idx="0">
                  <c:v>2281744711.3000002</c:v>
                </c:pt>
                <c:pt idx="1">
                  <c:v>2604081266.9399996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928768"/>
        <c:axId val="82930304"/>
      </c:barChart>
      <c:catAx>
        <c:axId val="8292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82930304"/>
        <c:crosses val="autoZero"/>
        <c:auto val="1"/>
        <c:lblAlgn val="ctr"/>
        <c:lblOffset val="100"/>
        <c:noMultiLvlLbl val="0"/>
      </c:catAx>
      <c:valAx>
        <c:axId val="82930304"/>
        <c:scaling>
          <c:orientation val="minMax"/>
        </c:scaling>
        <c:delete val="0"/>
        <c:axPos val="l"/>
        <c:majorGridlines/>
        <c:numFmt formatCode="_ * #,##0.00_ ;_ * \-#,##0.00_ ;_ * &quot;-&quot;??_ ;_ @_ " sourceLinked="1"/>
        <c:majorTickMark val="out"/>
        <c:minorTickMark val="none"/>
        <c:tickLblPos val="nextTo"/>
        <c:crossAx val="829287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r"/>
      <c:layout>
        <c:manualLayout>
          <c:xMode val="edge"/>
          <c:yMode val="edge"/>
          <c:x val="0.18519385790670359"/>
          <c:y val="0.85713371242649883"/>
          <c:w val="0.73539131712597317"/>
          <c:h val="8.8185101357158679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>
          <a:latin typeface="Century Gothic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21</xdr:row>
      <xdr:rowOff>161925</xdr:rowOff>
    </xdr:from>
    <xdr:to>
      <xdr:col>0</xdr:col>
      <xdr:colOff>1799059</xdr:colOff>
      <xdr:row>33</xdr:row>
      <xdr:rowOff>201512</xdr:rowOff>
    </xdr:to>
    <xdr:sp macro="" textlink="">
      <xdr:nvSpPr>
        <xdr:cNvPr id="2" name="3 Flecha arriba"/>
        <xdr:cNvSpPr/>
      </xdr:nvSpPr>
      <xdr:spPr>
        <a:xfrm>
          <a:off x="142875" y="6286500"/>
          <a:ext cx="1656184" cy="2554187"/>
        </a:xfrm>
        <a:prstGeom prst="upArrow">
          <a:avLst/>
        </a:prstGeom>
        <a:solidFill>
          <a:schemeClr val="accent1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14%</a:t>
          </a:r>
        </a:p>
      </xdr:txBody>
    </xdr:sp>
    <xdr:clientData/>
  </xdr:twoCellAnchor>
  <xdr:twoCellAnchor>
    <xdr:from>
      <xdr:col>1</xdr:col>
      <xdr:colOff>152400</xdr:colOff>
      <xdr:row>18</xdr:row>
      <xdr:rowOff>38100</xdr:rowOff>
    </xdr:from>
    <xdr:to>
      <xdr:col>1</xdr:col>
      <xdr:colOff>1808584</xdr:colOff>
      <xdr:row>34</xdr:row>
      <xdr:rowOff>3746</xdr:rowOff>
    </xdr:to>
    <xdr:sp macro="" textlink="">
      <xdr:nvSpPr>
        <xdr:cNvPr id="3" name="4 Flecha arriba"/>
        <xdr:cNvSpPr/>
      </xdr:nvSpPr>
      <xdr:spPr>
        <a:xfrm>
          <a:off x="2095500" y="5534025"/>
          <a:ext cx="1656184" cy="3318446"/>
        </a:xfrm>
        <a:prstGeom prst="upArrow">
          <a:avLst/>
        </a:prstGeom>
        <a:solidFill>
          <a:srgbClr val="C00000"/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latin typeface="Century Gothic" pitchFamily="34" charset="0"/>
            </a:rPr>
            <a:t>18%</a:t>
          </a:r>
        </a:p>
      </xdr:txBody>
    </xdr:sp>
    <xdr:clientData/>
  </xdr:twoCellAnchor>
  <xdr:twoCellAnchor>
    <xdr:from>
      <xdr:col>2</xdr:col>
      <xdr:colOff>152400</xdr:colOff>
      <xdr:row>20</xdr:row>
      <xdr:rowOff>9525</xdr:rowOff>
    </xdr:from>
    <xdr:to>
      <xdr:col>2</xdr:col>
      <xdr:colOff>1808584</xdr:colOff>
      <xdr:row>34</xdr:row>
      <xdr:rowOff>1861</xdr:rowOff>
    </xdr:to>
    <xdr:sp macro="" textlink="">
      <xdr:nvSpPr>
        <xdr:cNvPr id="4" name="5 Flecha arriba"/>
        <xdr:cNvSpPr/>
      </xdr:nvSpPr>
      <xdr:spPr>
        <a:xfrm>
          <a:off x="4038600" y="5924550"/>
          <a:ext cx="1656184" cy="2926036"/>
        </a:xfrm>
        <a:prstGeom prst="upArrow">
          <a:avLst/>
        </a:prstGeom>
        <a:solidFill>
          <a:schemeClr val="accent6">
            <a:lumMod val="75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A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AR" sz="2400" b="1">
              <a:solidFill>
                <a:schemeClr val="tx1"/>
              </a:solidFill>
              <a:latin typeface="Century Gothic" pitchFamily="34" charset="0"/>
            </a:rPr>
            <a:t>16%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61911</xdr:rowOff>
    </xdr:from>
    <xdr:to>
      <xdr:col>4</xdr:col>
      <xdr:colOff>657225</xdr:colOff>
      <xdr:row>23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0.81119</cdr:x>
      <cdr:y>0.02497</cdr:y>
    </cdr:from>
    <cdr:to>
      <cdr:x>0.9528</cdr:x>
      <cdr:y>0.12221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419600" y="90482"/>
          <a:ext cx="771526" cy="352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AR" sz="1600" b="1">
              <a:latin typeface="Century Gothic" pitchFamily="34" charset="0"/>
            </a:rPr>
            <a:t>+</a:t>
          </a:r>
          <a:r>
            <a:rPr lang="es-AR" sz="1600" b="1" baseline="0">
              <a:latin typeface="Century Gothic" pitchFamily="34" charset="0"/>
            </a:rPr>
            <a:t> 16</a:t>
          </a:r>
          <a:r>
            <a:rPr lang="es-AR" sz="1600" b="1">
              <a:latin typeface="Century Gothic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89"/>
  <sheetViews>
    <sheetView showGridLines="0" tabSelected="1" workbookViewId="0">
      <selection activeCell="M9" sqref="M9"/>
    </sheetView>
  </sheetViews>
  <sheetFormatPr baseColWidth="10" defaultColWidth="11.42578125" defaultRowHeight="13.5" x14ac:dyDescent="0.25"/>
  <cols>
    <col min="1" max="1" width="28.42578125" style="9" customWidth="1"/>
    <col min="2" max="2" width="17.140625" style="9" bestFit="1" customWidth="1"/>
    <col min="3" max="3" width="25.28515625" style="9" customWidth="1"/>
    <col min="4" max="6" width="17.28515625" style="9" customWidth="1"/>
    <col min="7" max="7" width="2.42578125" style="9" customWidth="1"/>
    <col min="8" max="9" width="19.28515625" style="9" hidden="1" customWidth="1"/>
    <col min="10" max="10" width="21.5703125" style="9" customWidth="1"/>
    <col min="11" max="11" width="2.7109375" style="9" customWidth="1"/>
    <col min="12" max="12" width="21.42578125" style="9" customWidth="1"/>
    <col min="13" max="16384" width="11.42578125" style="9"/>
  </cols>
  <sheetData>
    <row r="1" spans="1:14" s="2" customFormat="1" ht="19.5" customHeight="1" x14ac:dyDescent="0.2">
      <c r="A1" s="1" t="s">
        <v>137</v>
      </c>
      <c r="B1" s="1"/>
      <c r="H1" s="4"/>
      <c r="I1" s="4"/>
      <c r="J1" s="4"/>
      <c r="K1" s="3" t="s">
        <v>0</v>
      </c>
      <c r="L1" s="4">
        <f ca="1">+TODAY()</f>
        <v>44057</v>
      </c>
    </row>
    <row r="2" spans="1:14" s="6" customFormat="1" ht="21.75" customHeight="1" x14ac:dyDescent="0.2">
      <c r="A2" s="84" t="s">
        <v>1</v>
      </c>
      <c r="B2" s="84" t="s">
        <v>31</v>
      </c>
      <c r="C2" s="84" t="s">
        <v>2</v>
      </c>
      <c r="D2" s="81" t="s">
        <v>138</v>
      </c>
      <c r="E2" s="82"/>
      <c r="F2" s="83"/>
      <c r="H2" s="86" t="s">
        <v>22</v>
      </c>
      <c r="I2" s="86" t="s">
        <v>23</v>
      </c>
      <c r="J2" s="86" t="s">
        <v>139</v>
      </c>
      <c r="L2" s="86" t="s">
        <v>140</v>
      </c>
    </row>
    <row r="3" spans="1:14" s="6" customFormat="1" ht="27.75" customHeight="1" x14ac:dyDescent="0.2">
      <c r="A3" s="85"/>
      <c r="B3" s="85"/>
      <c r="C3" s="85"/>
      <c r="D3" s="5" t="s">
        <v>19</v>
      </c>
      <c r="E3" s="5" t="s">
        <v>20</v>
      </c>
      <c r="F3" s="5" t="s">
        <v>21</v>
      </c>
      <c r="H3" s="87"/>
      <c r="I3" s="87"/>
      <c r="J3" s="87"/>
      <c r="L3" s="87"/>
    </row>
    <row r="4" spans="1:14" ht="18" customHeight="1" x14ac:dyDescent="0.3">
      <c r="A4" s="7" t="s">
        <v>32</v>
      </c>
      <c r="B4" s="7" t="s">
        <v>33</v>
      </c>
      <c r="C4" s="72" t="s">
        <v>34</v>
      </c>
      <c r="D4" s="8">
        <v>851499.28</v>
      </c>
      <c r="E4" s="8">
        <v>0</v>
      </c>
      <c r="F4" s="8">
        <f t="shared" ref="F4:F35" si="0">+E4+D4</f>
        <v>851499.28</v>
      </c>
      <c r="H4" s="8">
        <v>8325158.8100000005</v>
      </c>
      <c r="I4" s="8">
        <v>1060176.5300000003</v>
      </c>
      <c r="J4" s="8">
        <f>+H4+I4</f>
        <v>9385335.3399999999</v>
      </c>
      <c r="L4" s="8">
        <f>+F4+J4</f>
        <v>10236834.619999999</v>
      </c>
      <c r="N4" s="6"/>
    </row>
    <row r="5" spans="1:14" ht="18" customHeight="1" x14ac:dyDescent="0.3">
      <c r="A5" s="7" t="s">
        <v>35</v>
      </c>
      <c r="B5" s="7" t="s">
        <v>36</v>
      </c>
      <c r="C5" s="72" t="s">
        <v>34</v>
      </c>
      <c r="D5" s="8">
        <v>986695.2</v>
      </c>
      <c r="E5" s="8">
        <v>0</v>
      </c>
      <c r="F5" s="8">
        <f t="shared" si="0"/>
        <v>986695.2</v>
      </c>
      <c r="H5" s="8">
        <v>9646977.3199999984</v>
      </c>
      <c r="I5" s="8">
        <v>1561957.6899999995</v>
      </c>
      <c r="J5" s="8">
        <f t="shared" ref="J5:J35" si="1">+H5+I5</f>
        <v>11208935.009999998</v>
      </c>
      <c r="L5" s="8">
        <f t="shared" ref="L5:L68" si="2">+F5+J5</f>
        <v>12195630.209999997</v>
      </c>
    </row>
    <row r="6" spans="1:14" ht="18" customHeight="1" x14ac:dyDescent="0.3">
      <c r="A6" s="7" t="s">
        <v>131</v>
      </c>
      <c r="B6" s="7" t="s">
        <v>37</v>
      </c>
      <c r="C6" s="72" t="s">
        <v>38</v>
      </c>
      <c r="D6" s="8">
        <v>824663.55</v>
      </c>
      <c r="E6" s="8">
        <v>0</v>
      </c>
      <c r="F6" s="8">
        <f t="shared" si="0"/>
        <v>824663.55</v>
      </c>
      <c r="H6" s="8">
        <v>8062784.3199999984</v>
      </c>
      <c r="I6" s="8">
        <v>1032084.4199999999</v>
      </c>
      <c r="J6" s="8">
        <f t="shared" si="1"/>
        <v>9094868.7399999984</v>
      </c>
      <c r="L6" s="8">
        <f t="shared" si="2"/>
        <v>9919532.2899999991</v>
      </c>
    </row>
    <row r="7" spans="1:14" ht="18" customHeight="1" x14ac:dyDescent="0.3">
      <c r="A7" s="7" t="s">
        <v>132</v>
      </c>
      <c r="B7" s="7" t="s">
        <v>39</v>
      </c>
      <c r="C7" s="72" t="s">
        <v>34</v>
      </c>
      <c r="D7" s="8">
        <v>827171.73</v>
      </c>
      <c r="E7" s="8">
        <v>0</v>
      </c>
      <c r="F7" s="8">
        <f t="shared" si="0"/>
        <v>827171.73</v>
      </c>
      <c r="H7" s="8">
        <v>8087306.9300000025</v>
      </c>
      <c r="I7" s="8">
        <v>1658532.8099999998</v>
      </c>
      <c r="J7" s="8">
        <f t="shared" si="1"/>
        <v>9745839.7400000021</v>
      </c>
      <c r="L7" s="8">
        <f t="shared" si="2"/>
        <v>10573011.470000003</v>
      </c>
    </row>
    <row r="8" spans="1:14" ht="18" customHeight="1" x14ac:dyDescent="0.3">
      <c r="A8" s="7" t="s">
        <v>40</v>
      </c>
      <c r="B8" s="7" t="s">
        <v>41</v>
      </c>
      <c r="C8" s="72" t="s">
        <v>38</v>
      </c>
      <c r="D8" s="8">
        <v>910871.12</v>
      </c>
      <c r="E8" s="8">
        <v>0</v>
      </c>
      <c r="F8" s="8">
        <f t="shared" si="0"/>
        <v>910871.12</v>
      </c>
      <c r="H8" s="8">
        <v>8905641.0299999993</v>
      </c>
      <c r="I8" s="8">
        <v>2034062.01</v>
      </c>
      <c r="J8" s="8">
        <f t="shared" si="1"/>
        <v>10939703.039999999</v>
      </c>
      <c r="L8" s="8">
        <f t="shared" si="2"/>
        <v>11850574.159999998</v>
      </c>
    </row>
    <row r="9" spans="1:14" ht="18" customHeight="1" x14ac:dyDescent="0.3">
      <c r="A9" s="7" t="s">
        <v>42</v>
      </c>
      <c r="B9" s="7" t="s">
        <v>43</v>
      </c>
      <c r="C9" s="72" t="s">
        <v>38</v>
      </c>
      <c r="D9" s="8">
        <v>918904.3</v>
      </c>
      <c r="E9" s="8">
        <v>0</v>
      </c>
      <c r="F9" s="8">
        <f t="shared" si="0"/>
        <v>918904.3</v>
      </c>
      <c r="H9" s="8">
        <v>8984181.7200000007</v>
      </c>
      <c r="I9" s="8">
        <v>1977125.3000000003</v>
      </c>
      <c r="J9" s="8">
        <f t="shared" si="1"/>
        <v>10961307.020000001</v>
      </c>
      <c r="L9" s="8">
        <f t="shared" si="2"/>
        <v>11880211.320000002</v>
      </c>
    </row>
    <row r="10" spans="1:14" ht="18" customHeight="1" x14ac:dyDescent="0.3">
      <c r="A10" s="7" t="s">
        <v>44</v>
      </c>
      <c r="B10" s="7" t="s">
        <v>33</v>
      </c>
      <c r="C10" s="72" t="s">
        <v>34</v>
      </c>
      <c r="D10" s="8">
        <v>1557015.72</v>
      </c>
      <c r="E10" s="8">
        <v>0</v>
      </c>
      <c r="F10" s="8">
        <f t="shared" si="0"/>
        <v>1557015.72</v>
      </c>
      <c r="H10" s="8">
        <v>15223034.799999997</v>
      </c>
      <c r="I10" s="8">
        <v>6589136.790000001</v>
      </c>
      <c r="J10" s="8">
        <f t="shared" si="1"/>
        <v>21812171.589999996</v>
      </c>
      <c r="L10" s="8">
        <f t="shared" si="2"/>
        <v>23369187.309999995</v>
      </c>
    </row>
    <row r="11" spans="1:14" ht="18" customHeight="1" x14ac:dyDescent="0.3">
      <c r="A11" s="7" t="s">
        <v>45</v>
      </c>
      <c r="B11" s="7" t="s">
        <v>36</v>
      </c>
      <c r="C11" s="72" t="s">
        <v>34</v>
      </c>
      <c r="D11" s="8">
        <v>1511921.18</v>
      </c>
      <c r="E11" s="8">
        <v>0</v>
      </c>
      <c r="F11" s="8">
        <f t="shared" si="0"/>
        <v>1511921.18</v>
      </c>
      <c r="H11" s="8">
        <v>14782142.83</v>
      </c>
      <c r="I11" s="8">
        <v>5341129.9499999993</v>
      </c>
      <c r="J11" s="8">
        <f t="shared" si="1"/>
        <v>20123272.780000001</v>
      </c>
      <c r="L11" s="8">
        <f t="shared" si="2"/>
        <v>21635193.960000001</v>
      </c>
    </row>
    <row r="12" spans="1:14" ht="18" customHeight="1" x14ac:dyDescent="0.3">
      <c r="A12" s="7" t="s">
        <v>46</v>
      </c>
      <c r="B12" s="7" t="s">
        <v>33</v>
      </c>
      <c r="C12" s="72" t="s">
        <v>34</v>
      </c>
      <c r="D12" s="8">
        <v>1016600.37</v>
      </c>
      <c r="E12" s="8">
        <v>0</v>
      </c>
      <c r="F12" s="8">
        <f t="shared" si="0"/>
        <v>1016600.37</v>
      </c>
      <c r="H12" s="8">
        <v>9939361.9199999999</v>
      </c>
      <c r="I12" s="8">
        <v>2796643.8299999996</v>
      </c>
      <c r="J12" s="8">
        <f t="shared" si="1"/>
        <v>12736005.75</v>
      </c>
      <c r="L12" s="8">
        <f t="shared" si="2"/>
        <v>13752606.119999999</v>
      </c>
    </row>
    <row r="13" spans="1:14" ht="18" customHeight="1" x14ac:dyDescent="0.3">
      <c r="A13" s="7" t="s">
        <v>47</v>
      </c>
      <c r="B13" s="7" t="s">
        <v>48</v>
      </c>
      <c r="C13" s="72" t="s">
        <v>38</v>
      </c>
      <c r="D13" s="8">
        <v>935005.74</v>
      </c>
      <c r="E13" s="8">
        <v>0</v>
      </c>
      <c r="F13" s="8">
        <f t="shared" si="0"/>
        <v>935005.74</v>
      </c>
      <c r="H13" s="8">
        <v>9141606.3899999987</v>
      </c>
      <c r="I13" s="8">
        <v>1133598.6199999999</v>
      </c>
      <c r="J13" s="8">
        <f t="shared" si="1"/>
        <v>10275205.009999998</v>
      </c>
      <c r="L13" s="8">
        <f t="shared" si="2"/>
        <v>11210210.749999998</v>
      </c>
    </row>
    <row r="14" spans="1:14" ht="18" customHeight="1" x14ac:dyDescent="0.3">
      <c r="A14" s="7" t="s">
        <v>49</v>
      </c>
      <c r="B14" s="7" t="s">
        <v>39</v>
      </c>
      <c r="C14" s="72" t="s">
        <v>50</v>
      </c>
      <c r="D14" s="8">
        <v>1290868.48</v>
      </c>
      <c r="E14" s="8">
        <v>0</v>
      </c>
      <c r="F14" s="8">
        <f t="shared" si="0"/>
        <v>1290868.48</v>
      </c>
      <c r="H14" s="8">
        <v>12620897.5</v>
      </c>
      <c r="I14" s="8">
        <v>5411773.5899999989</v>
      </c>
      <c r="J14" s="8">
        <f t="shared" si="1"/>
        <v>18032671.09</v>
      </c>
      <c r="L14" s="8">
        <f t="shared" si="2"/>
        <v>19323539.57</v>
      </c>
    </row>
    <row r="15" spans="1:14" ht="18" customHeight="1" x14ac:dyDescent="0.3">
      <c r="A15" s="7" t="s">
        <v>51</v>
      </c>
      <c r="B15" s="7" t="s">
        <v>52</v>
      </c>
      <c r="C15" s="72" t="s">
        <v>34</v>
      </c>
      <c r="D15" s="8">
        <v>4635546.84</v>
      </c>
      <c r="E15" s="8">
        <v>0</v>
      </c>
      <c r="F15" s="8">
        <f t="shared" si="0"/>
        <v>4635546.84</v>
      </c>
      <c r="H15" s="8">
        <v>45322015.630000003</v>
      </c>
      <c r="I15" s="8">
        <v>30081967.77</v>
      </c>
      <c r="J15" s="8">
        <f t="shared" si="1"/>
        <v>75403983.400000006</v>
      </c>
      <c r="L15" s="8">
        <f t="shared" si="2"/>
        <v>80039530.24000001</v>
      </c>
    </row>
    <row r="16" spans="1:14" ht="18" customHeight="1" x14ac:dyDescent="0.3">
      <c r="A16" s="7" t="s">
        <v>53</v>
      </c>
      <c r="B16" s="7" t="s">
        <v>53</v>
      </c>
      <c r="C16" s="72" t="s">
        <v>54</v>
      </c>
      <c r="D16" s="8">
        <v>3868711.64</v>
      </c>
      <c r="E16" s="8">
        <v>0</v>
      </c>
      <c r="F16" s="8">
        <f t="shared" si="0"/>
        <v>3868711.64</v>
      </c>
      <c r="H16" s="8">
        <v>37824622.510000005</v>
      </c>
      <c r="I16" s="8">
        <v>22135359.990000002</v>
      </c>
      <c r="J16" s="8">
        <f t="shared" si="1"/>
        <v>59959982.500000007</v>
      </c>
      <c r="L16" s="8">
        <f t="shared" si="2"/>
        <v>63828694.140000008</v>
      </c>
    </row>
    <row r="17" spans="1:12" ht="18" customHeight="1" x14ac:dyDescent="0.3">
      <c r="A17" s="7" t="s">
        <v>55</v>
      </c>
      <c r="B17" s="7" t="s">
        <v>39</v>
      </c>
      <c r="C17" s="72" t="s">
        <v>38</v>
      </c>
      <c r="D17" s="8">
        <v>1210712.1100000001</v>
      </c>
      <c r="E17" s="8">
        <v>0</v>
      </c>
      <c r="F17" s="8">
        <f t="shared" si="0"/>
        <v>1210712.1100000001</v>
      </c>
      <c r="H17" s="8">
        <v>11837203.840000002</v>
      </c>
      <c r="I17" s="8">
        <v>2664841.11</v>
      </c>
      <c r="J17" s="8">
        <f t="shared" si="1"/>
        <v>14502044.950000001</v>
      </c>
      <c r="L17" s="8">
        <f t="shared" si="2"/>
        <v>15712757.060000001</v>
      </c>
    </row>
    <row r="18" spans="1:12" ht="18" customHeight="1" x14ac:dyDescent="0.3">
      <c r="A18" s="7" t="s">
        <v>56</v>
      </c>
      <c r="B18" s="7" t="s">
        <v>57</v>
      </c>
      <c r="C18" s="72" t="s">
        <v>38</v>
      </c>
      <c r="D18" s="8">
        <v>943617.72</v>
      </c>
      <c r="E18" s="8">
        <v>0</v>
      </c>
      <c r="F18" s="8">
        <f t="shared" si="0"/>
        <v>943617.72</v>
      </c>
      <c r="H18" s="8">
        <v>9225806.2799999993</v>
      </c>
      <c r="I18" s="8">
        <v>1441802.1899999997</v>
      </c>
      <c r="J18" s="8">
        <f t="shared" si="1"/>
        <v>10667608.469999999</v>
      </c>
      <c r="L18" s="8">
        <f t="shared" si="2"/>
        <v>11611226.189999999</v>
      </c>
    </row>
    <row r="19" spans="1:12" ht="18" customHeight="1" x14ac:dyDescent="0.3">
      <c r="A19" s="7" t="s">
        <v>58</v>
      </c>
      <c r="B19" s="7" t="s">
        <v>33</v>
      </c>
      <c r="C19" s="72" t="s">
        <v>38</v>
      </c>
      <c r="D19" s="8">
        <v>860006.03</v>
      </c>
      <c r="E19" s="8">
        <v>0</v>
      </c>
      <c r="F19" s="8">
        <f t="shared" si="0"/>
        <v>860006.03</v>
      </c>
      <c r="H19" s="8">
        <v>8408329.8100000005</v>
      </c>
      <c r="I19" s="8">
        <v>1030284.0600000003</v>
      </c>
      <c r="J19" s="8">
        <f t="shared" si="1"/>
        <v>9438613.870000001</v>
      </c>
      <c r="L19" s="8">
        <f t="shared" si="2"/>
        <v>10298619.9</v>
      </c>
    </row>
    <row r="20" spans="1:12" ht="18" customHeight="1" x14ac:dyDescent="0.3">
      <c r="A20" s="7" t="s">
        <v>59</v>
      </c>
      <c r="B20" s="7" t="s">
        <v>33</v>
      </c>
      <c r="C20" s="72" t="s">
        <v>38</v>
      </c>
      <c r="D20" s="8">
        <v>7959633.5999999996</v>
      </c>
      <c r="E20" s="8">
        <v>0</v>
      </c>
      <c r="F20" s="8">
        <f t="shared" si="0"/>
        <v>7959633.5999999996</v>
      </c>
      <c r="H20" s="8">
        <v>77821808.450000018</v>
      </c>
      <c r="I20" s="8">
        <v>57443779.659999996</v>
      </c>
      <c r="J20" s="8">
        <f t="shared" si="1"/>
        <v>135265588.11000001</v>
      </c>
      <c r="L20" s="8">
        <f t="shared" si="2"/>
        <v>143225221.71000001</v>
      </c>
    </row>
    <row r="21" spans="1:12" ht="18" customHeight="1" x14ac:dyDescent="0.3">
      <c r="A21" s="7" t="s">
        <v>57</v>
      </c>
      <c r="B21" s="7" t="s">
        <v>57</v>
      </c>
      <c r="C21" s="72" t="s">
        <v>38</v>
      </c>
      <c r="D21" s="8">
        <v>16640130.880000001</v>
      </c>
      <c r="E21" s="8">
        <v>0</v>
      </c>
      <c r="F21" s="8">
        <f t="shared" si="0"/>
        <v>16640130.880000001</v>
      </c>
      <c r="H21" s="8">
        <v>162691543.67999995</v>
      </c>
      <c r="I21" s="8">
        <v>114856057.06999999</v>
      </c>
      <c r="J21" s="8">
        <f t="shared" si="1"/>
        <v>277547600.74999994</v>
      </c>
      <c r="L21" s="8">
        <f t="shared" si="2"/>
        <v>294187731.62999994</v>
      </c>
    </row>
    <row r="22" spans="1:12" ht="18" customHeight="1" x14ac:dyDescent="0.3">
      <c r="A22" s="7" t="s">
        <v>60</v>
      </c>
      <c r="B22" s="7" t="s">
        <v>61</v>
      </c>
      <c r="C22" s="72" t="s">
        <v>38</v>
      </c>
      <c r="D22" s="8">
        <v>886841.75</v>
      </c>
      <c r="E22" s="8">
        <v>0</v>
      </c>
      <c r="F22" s="8">
        <f t="shared" si="0"/>
        <v>886841.75</v>
      </c>
      <c r="H22" s="8">
        <v>8670704.2699999996</v>
      </c>
      <c r="I22" s="8">
        <v>980206.98</v>
      </c>
      <c r="J22" s="8">
        <f t="shared" si="1"/>
        <v>9650911.25</v>
      </c>
      <c r="L22" s="8">
        <f t="shared" si="2"/>
        <v>10537753</v>
      </c>
    </row>
    <row r="23" spans="1:12" ht="18" customHeight="1" x14ac:dyDescent="0.3">
      <c r="A23" s="7" t="s">
        <v>62</v>
      </c>
      <c r="B23" s="7" t="s">
        <v>39</v>
      </c>
      <c r="C23" s="72" t="s">
        <v>34</v>
      </c>
      <c r="D23" s="8">
        <v>3026175.15</v>
      </c>
      <c r="E23" s="8">
        <v>0</v>
      </c>
      <c r="F23" s="8">
        <f t="shared" si="0"/>
        <v>3026175.15</v>
      </c>
      <c r="H23" s="8">
        <v>29587093.380000003</v>
      </c>
      <c r="I23" s="8">
        <v>23873862.990000002</v>
      </c>
      <c r="J23" s="8">
        <f t="shared" si="1"/>
        <v>53460956.370000005</v>
      </c>
      <c r="L23" s="8">
        <f t="shared" si="2"/>
        <v>56487131.520000003</v>
      </c>
    </row>
    <row r="24" spans="1:12" ht="18" customHeight="1" x14ac:dyDescent="0.3">
      <c r="A24" s="7" t="s">
        <v>37</v>
      </c>
      <c r="B24" s="7" t="s">
        <v>37</v>
      </c>
      <c r="C24" s="72" t="s">
        <v>38</v>
      </c>
      <c r="D24" s="8">
        <v>2374242.4500000002</v>
      </c>
      <c r="E24" s="8">
        <v>0</v>
      </c>
      <c r="F24" s="8">
        <f t="shared" si="0"/>
        <v>2374242.4500000002</v>
      </c>
      <c r="H24" s="8">
        <v>23213108.800000001</v>
      </c>
      <c r="I24" s="8">
        <v>13350944.129999999</v>
      </c>
      <c r="J24" s="8">
        <f t="shared" si="1"/>
        <v>36564052.93</v>
      </c>
      <c r="L24" s="8">
        <f t="shared" si="2"/>
        <v>38938295.380000003</v>
      </c>
    </row>
    <row r="25" spans="1:12" ht="18" customHeight="1" x14ac:dyDescent="0.3">
      <c r="A25" s="7" t="s">
        <v>133</v>
      </c>
      <c r="B25" s="7" t="s">
        <v>39</v>
      </c>
      <c r="C25" s="72" t="s">
        <v>38</v>
      </c>
      <c r="D25" s="8">
        <v>813841.57</v>
      </c>
      <c r="E25" s="8">
        <v>0</v>
      </c>
      <c r="F25" s="8">
        <f t="shared" si="0"/>
        <v>813841.57</v>
      </c>
      <c r="H25" s="8">
        <v>7956977.1200000001</v>
      </c>
      <c r="I25" s="8">
        <v>619691.78</v>
      </c>
      <c r="J25" s="8">
        <f t="shared" si="1"/>
        <v>8576668.9000000004</v>
      </c>
      <c r="L25" s="8">
        <f t="shared" si="2"/>
        <v>9390510.4700000007</v>
      </c>
    </row>
    <row r="26" spans="1:12" ht="18" customHeight="1" x14ac:dyDescent="0.3">
      <c r="A26" s="7" t="s">
        <v>63</v>
      </c>
      <c r="B26" s="7" t="s">
        <v>41</v>
      </c>
      <c r="C26" s="72" t="s">
        <v>38</v>
      </c>
      <c r="D26" s="8">
        <v>824646.01</v>
      </c>
      <c r="E26" s="8">
        <v>0</v>
      </c>
      <c r="F26" s="8">
        <f t="shared" si="0"/>
        <v>824646.01</v>
      </c>
      <c r="H26" s="8">
        <v>8062612.8099999996</v>
      </c>
      <c r="I26" s="8">
        <v>634216.33000000019</v>
      </c>
      <c r="J26" s="8">
        <f t="shared" si="1"/>
        <v>8696829.1400000006</v>
      </c>
      <c r="L26" s="8">
        <f t="shared" si="2"/>
        <v>9521475.1500000004</v>
      </c>
    </row>
    <row r="27" spans="1:12" ht="18" customHeight="1" x14ac:dyDescent="0.3">
      <c r="A27" s="7" t="s">
        <v>64</v>
      </c>
      <c r="B27" s="7" t="s">
        <v>57</v>
      </c>
      <c r="C27" s="72" t="s">
        <v>65</v>
      </c>
      <c r="D27" s="8">
        <v>969471.22</v>
      </c>
      <c r="E27" s="8">
        <v>0</v>
      </c>
      <c r="F27" s="8">
        <f t="shared" si="0"/>
        <v>969471.22</v>
      </c>
      <c r="H27" s="8">
        <v>9478577.4699999988</v>
      </c>
      <c r="I27" s="8">
        <v>2199304.62</v>
      </c>
      <c r="J27" s="8">
        <f t="shared" si="1"/>
        <v>11677882.09</v>
      </c>
      <c r="L27" s="8">
        <f t="shared" si="2"/>
        <v>12647353.310000001</v>
      </c>
    </row>
    <row r="28" spans="1:12" ht="18" customHeight="1" x14ac:dyDescent="0.3">
      <c r="A28" s="7" t="s">
        <v>52</v>
      </c>
      <c r="B28" s="7" t="s">
        <v>52</v>
      </c>
      <c r="C28" s="72" t="s">
        <v>38</v>
      </c>
      <c r="D28" s="8">
        <v>3139709.55</v>
      </c>
      <c r="E28" s="8">
        <v>0</v>
      </c>
      <c r="F28" s="8">
        <f t="shared" si="0"/>
        <v>3139709.55</v>
      </c>
      <c r="H28" s="8">
        <v>30697125.969999999</v>
      </c>
      <c r="I28" s="8">
        <v>11432138.820000002</v>
      </c>
      <c r="J28" s="8">
        <f t="shared" si="1"/>
        <v>42129264.789999999</v>
      </c>
      <c r="L28" s="8">
        <f t="shared" si="2"/>
        <v>45268974.339999996</v>
      </c>
    </row>
    <row r="29" spans="1:12" ht="18" customHeight="1" x14ac:dyDescent="0.3">
      <c r="A29" s="7" t="s">
        <v>61</v>
      </c>
      <c r="B29" s="7" t="s">
        <v>61</v>
      </c>
      <c r="C29" s="72" t="s">
        <v>38</v>
      </c>
      <c r="D29" s="8">
        <v>2325587.35</v>
      </c>
      <c r="E29" s="8">
        <v>0</v>
      </c>
      <c r="F29" s="8">
        <f t="shared" si="0"/>
        <v>2325587.35</v>
      </c>
      <c r="H29" s="8">
        <v>22737405.070000004</v>
      </c>
      <c r="I29" s="8">
        <v>11668487.779999999</v>
      </c>
      <c r="J29" s="8">
        <f t="shared" si="1"/>
        <v>34405892.850000001</v>
      </c>
      <c r="L29" s="8">
        <f t="shared" si="2"/>
        <v>36731480.200000003</v>
      </c>
    </row>
    <row r="30" spans="1:12" ht="18" customHeight="1" x14ac:dyDescent="0.3">
      <c r="A30" s="7" t="s">
        <v>66</v>
      </c>
      <c r="B30" s="7" t="s">
        <v>67</v>
      </c>
      <c r="C30" s="72" t="s">
        <v>38</v>
      </c>
      <c r="D30" s="8">
        <v>1064378.48</v>
      </c>
      <c r="E30" s="8">
        <v>0</v>
      </c>
      <c r="F30" s="8">
        <f t="shared" si="0"/>
        <v>1064378.48</v>
      </c>
      <c r="H30" s="8">
        <v>10406491.340000002</v>
      </c>
      <c r="I30" s="8">
        <v>1593777.46</v>
      </c>
      <c r="J30" s="8">
        <f t="shared" si="1"/>
        <v>12000268.800000001</v>
      </c>
      <c r="L30" s="8">
        <f t="shared" si="2"/>
        <v>13064647.280000001</v>
      </c>
    </row>
    <row r="31" spans="1:12" ht="18" customHeight="1" x14ac:dyDescent="0.3">
      <c r="A31" s="7" t="s">
        <v>68</v>
      </c>
      <c r="B31" s="7" t="s">
        <v>69</v>
      </c>
      <c r="C31" s="72" t="s">
        <v>38</v>
      </c>
      <c r="D31" s="8">
        <v>1229479.57</v>
      </c>
      <c r="E31" s="8">
        <v>0</v>
      </c>
      <c r="F31" s="8">
        <f t="shared" si="0"/>
        <v>1229479.57</v>
      </c>
      <c r="H31" s="8">
        <v>12020694.479999999</v>
      </c>
      <c r="I31" s="8">
        <v>3987301.29</v>
      </c>
      <c r="J31" s="8">
        <f t="shared" si="1"/>
        <v>16007995.77</v>
      </c>
      <c r="L31" s="8">
        <f t="shared" si="2"/>
        <v>17237475.34</v>
      </c>
    </row>
    <row r="32" spans="1:12" ht="18" customHeight="1" x14ac:dyDescent="0.3">
      <c r="A32" s="7" t="s">
        <v>70</v>
      </c>
      <c r="B32" s="7" t="s">
        <v>37</v>
      </c>
      <c r="C32" s="72" t="s">
        <v>34</v>
      </c>
      <c r="D32" s="8">
        <v>1738218.25</v>
      </c>
      <c r="E32" s="8">
        <v>0</v>
      </c>
      <c r="F32" s="8">
        <f t="shared" si="0"/>
        <v>1738218.25</v>
      </c>
      <c r="H32" s="8">
        <v>16994662.599999998</v>
      </c>
      <c r="I32" s="8">
        <v>7609351.3300000001</v>
      </c>
      <c r="J32" s="8">
        <f t="shared" si="1"/>
        <v>24604013.93</v>
      </c>
      <c r="L32" s="8">
        <f t="shared" si="2"/>
        <v>26342232.18</v>
      </c>
    </row>
    <row r="33" spans="1:12" ht="18" customHeight="1" x14ac:dyDescent="0.3">
      <c r="A33" s="7" t="s">
        <v>71</v>
      </c>
      <c r="B33" s="7" t="s">
        <v>41</v>
      </c>
      <c r="C33" s="72" t="s">
        <v>38</v>
      </c>
      <c r="D33" s="8">
        <v>845307.77</v>
      </c>
      <c r="E33" s="8">
        <v>0</v>
      </c>
      <c r="F33" s="8">
        <f t="shared" si="0"/>
        <v>845307.77</v>
      </c>
      <c r="H33" s="8">
        <v>8264624.0099999988</v>
      </c>
      <c r="I33" s="8">
        <v>717433.77</v>
      </c>
      <c r="J33" s="8">
        <f t="shared" si="1"/>
        <v>8982057.7799999993</v>
      </c>
      <c r="L33" s="8">
        <f t="shared" si="2"/>
        <v>9827365.5499999989</v>
      </c>
    </row>
    <row r="34" spans="1:12" ht="18" customHeight="1" x14ac:dyDescent="0.3">
      <c r="A34" s="7" t="s">
        <v>72</v>
      </c>
      <c r="B34" s="7" t="s">
        <v>73</v>
      </c>
      <c r="C34" s="72" t="s">
        <v>38</v>
      </c>
      <c r="D34" s="8">
        <v>1397685.19</v>
      </c>
      <c r="E34" s="8">
        <v>0</v>
      </c>
      <c r="F34" s="8">
        <f t="shared" si="0"/>
        <v>1397685.19</v>
      </c>
      <c r="H34" s="8">
        <v>13665250.770000003</v>
      </c>
      <c r="I34" s="8">
        <v>5224717.83</v>
      </c>
      <c r="J34" s="8">
        <f t="shared" si="1"/>
        <v>18889968.600000001</v>
      </c>
      <c r="L34" s="8">
        <f t="shared" si="2"/>
        <v>20287653.790000003</v>
      </c>
    </row>
    <row r="35" spans="1:12" ht="18" customHeight="1" x14ac:dyDescent="0.3">
      <c r="A35" s="7" t="s">
        <v>74</v>
      </c>
      <c r="B35" s="7" t="s">
        <v>73</v>
      </c>
      <c r="C35" s="72" t="s">
        <v>34</v>
      </c>
      <c r="D35" s="8">
        <v>948914.71</v>
      </c>
      <c r="E35" s="8">
        <v>0</v>
      </c>
      <c r="F35" s="8">
        <f t="shared" si="0"/>
        <v>948914.71</v>
      </c>
      <c r="H35" s="8">
        <v>9277595.25</v>
      </c>
      <c r="I35" s="8">
        <v>1900422.54</v>
      </c>
      <c r="J35" s="8">
        <f t="shared" si="1"/>
        <v>11178017.789999999</v>
      </c>
      <c r="L35" s="8">
        <f t="shared" si="2"/>
        <v>12126932.5</v>
      </c>
    </row>
    <row r="36" spans="1:12" ht="18" customHeight="1" x14ac:dyDescent="0.3">
      <c r="A36" s="7" t="s">
        <v>69</v>
      </c>
      <c r="B36" s="7" t="s">
        <v>69</v>
      </c>
      <c r="C36" s="72" t="s">
        <v>34</v>
      </c>
      <c r="D36" s="8">
        <v>4378748.26</v>
      </c>
      <c r="E36" s="8">
        <v>0</v>
      </c>
      <c r="F36" s="8">
        <f t="shared" ref="F36:F67" si="3">+E36+D36</f>
        <v>4378748.26</v>
      </c>
      <c r="H36" s="8">
        <v>42811280.659999996</v>
      </c>
      <c r="I36" s="8">
        <v>34192693.269999996</v>
      </c>
      <c r="J36" s="8">
        <f t="shared" ref="J36:J67" si="4">+H36+I36</f>
        <v>77003973.929999992</v>
      </c>
      <c r="L36" s="8">
        <f t="shared" si="2"/>
        <v>81382722.189999998</v>
      </c>
    </row>
    <row r="37" spans="1:12" ht="18" customHeight="1" x14ac:dyDescent="0.3">
      <c r="A37" s="7" t="s">
        <v>41</v>
      </c>
      <c r="B37" s="7" t="s">
        <v>41</v>
      </c>
      <c r="C37" s="72" t="s">
        <v>38</v>
      </c>
      <c r="D37" s="8">
        <v>9297894.3300000001</v>
      </c>
      <c r="E37" s="8">
        <v>0</v>
      </c>
      <c r="F37" s="8">
        <f t="shared" si="3"/>
        <v>9297894.3300000001</v>
      </c>
      <c r="H37" s="8">
        <v>90906062.719999984</v>
      </c>
      <c r="I37" s="8">
        <v>57071384.329999998</v>
      </c>
      <c r="J37" s="8">
        <f t="shared" si="4"/>
        <v>147977447.04999998</v>
      </c>
      <c r="L37" s="8">
        <f t="shared" si="2"/>
        <v>157275341.38</v>
      </c>
    </row>
    <row r="38" spans="1:12" ht="18" customHeight="1" x14ac:dyDescent="0.3">
      <c r="A38" s="7" t="s">
        <v>75</v>
      </c>
      <c r="B38" s="7" t="s">
        <v>39</v>
      </c>
      <c r="C38" s="72" t="s">
        <v>34</v>
      </c>
      <c r="D38" s="8">
        <v>1221727.03</v>
      </c>
      <c r="E38" s="8">
        <v>0</v>
      </c>
      <c r="F38" s="8">
        <f t="shared" si="3"/>
        <v>1221727.03</v>
      </c>
      <c r="H38" s="8">
        <v>11944897.449999999</v>
      </c>
      <c r="I38" s="8">
        <v>3763698.9000000008</v>
      </c>
      <c r="J38" s="8">
        <f t="shared" si="4"/>
        <v>15708596.35</v>
      </c>
      <c r="L38" s="8">
        <f t="shared" si="2"/>
        <v>16930323.379999999</v>
      </c>
    </row>
    <row r="39" spans="1:12" ht="18" customHeight="1" x14ac:dyDescent="0.3">
      <c r="A39" s="7" t="s">
        <v>76</v>
      </c>
      <c r="B39" s="7" t="s">
        <v>43</v>
      </c>
      <c r="C39" s="72" t="s">
        <v>38</v>
      </c>
      <c r="D39" s="8">
        <v>939197.72</v>
      </c>
      <c r="E39" s="8">
        <v>0</v>
      </c>
      <c r="F39" s="8">
        <f t="shared" si="3"/>
        <v>939197.72</v>
      </c>
      <c r="H39" s="8">
        <v>9182591.6800000034</v>
      </c>
      <c r="I39" s="8">
        <v>1419619.8900000001</v>
      </c>
      <c r="J39" s="8">
        <f t="shared" si="4"/>
        <v>10602211.570000004</v>
      </c>
      <c r="L39" s="8">
        <f t="shared" si="2"/>
        <v>11541409.290000005</v>
      </c>
    </row>
    <row r="40" spans="1:12" ht="18" customHeight="1" x14ac:dyDescent="0.3">
      <c r="A40" s="7" t="s">
        <v>77</v>
      </c>
      <c r="B40" s="7" t="s">
        <v>33</v>
      </c>
      <c r="C40" s="72" t="s">
        <v>38</v>
      </c>
      <c r="D40" s="8">
        <v>889402.54</v>
      </c>
      <c r="E40" s="8">
        <v>0</v>
      </c>
      <c r="F40" s="8">
        <f t="shared" si="3"/>
        <v>889402.54</v>
      </c>
      <c r="H40" s="8">
        <v>8695741.3000000007</v>
      </c>
      <c r="I40" s="8">
        <v>1604676.04</v>
      </c>
      <c r="J40" s="8">
        <f t="shared" si="4"/>
        <v>10300417.34</v>
      </c>
      <c r="L40" s="8">
        <f t="shared" si="2"/>
        <v>11189819.879999999</v>
      </c>
    </row>
    <row r="41" spans="1:12" ht="18" customHeight="1" x14ac:dyDescent="0.3">
      <c r="A41" s="7" t="s">
        <v>78</v>
      </c>
      <c r="B41" s="7" t="s">
        <v>48</v>
      </c>
      <c r="C41" s="72" t="s">
        <v>38</v>
      </c>
      <c r="D41" s="8">
        <v>1221411.32</v>
      </c>
      <c r="E41" s="8">
        <v>0</v>
      </c>
      <c r="F41" s="8">
        <f t="shared" si="3"/>
        <v>1221411.32</v>
      </c>
      <c r="H41" s="8">
        <v>11941810.670000002</v>
      </c>
      <c r="I41" s="8">
        <v>2588925.5599999996</v>
      </c>
      <c r="J41" s="8">
        <f t="shared" si="4"/>
        <v>14530736.23</v>
      </c>
      <c r="L41" s="8">
        <f t="shared" si="2"/>
        <v>15752147.550000001</v>
      </c>
    </row>
    <row r="42" spans="1:12" ht="18" customHeight="1" x14ac:dyDescent="0.3">
      <c r="A42" s="7" t="s">
        <v>79</v>
      </c>
      <c r="B42" s="7" t="s">
        <v>57</v>
      </c>
      <c r="C42" s="72" t="s">
        <v>38</v>
      </c>
      <c r="D42" s="8">
        <v>971891.7</v>
      </c>
      <c r="E42" s="8">
        <v>0</v>
      </c>
      <c r="F42" s="8">
        <f t="shared" si="3"/>
        <v>971891.7</v>
      </c>
      <c r="H42" s="8">
        <v>9502242.6300000008</v>
      </c>
      <c r="I42" s="8">
        <v>1557653.48</v>
      </c>
      <c r="J42" s="8">
        <f t="shared" si="4"/>
        <v>11059896.110000001</v>
      </c>
      <c r="L42" s="8">
        <f t="shared" si="2"/>
        <v>12031787.810000001</v>
      </c>
    </row>
    <row r="43" spans="1:12" ht="18" customHeight="1" x14ac:dyDescent="0.3">
      <c r="A43" s="7" t="s">
        <v>36</v>
      </c>
      <c r="B43" s="7" t="s">
        <v>36</v>
      </c>
      <c r="C43" s="72" t="s">
        <v>34</v>
      </c>
      <c r="D43" s="8">
        <v>2948807.58</v>
      </c>
      <c r="E43" s="8">
        <v>0</v>
      </c>
      <c r="F43" s="8">
        <f t="shared" si="3"/>
        <v>2948807.58</v>
      </c>
      <c r="H43" s="8">
        <v>28830666.059999999</v>
      </c>
      <c r="I43" s="8">
        <v>16258311.190000001</v>
      </c>
      <c r="J43" s="8">
        <f t="shared" si="4"/>
        <v>45088977.25</v>
      </c>
      <c r="L43" s="8">
        <f t="shared" si="2"/>
        <v>48037784.829999998</v>
      </c>
    </row>
    <row r="44" spans="1:12" ht="18" customHeight="1" x14ac:dyDescent="0.3">
      <c r="A44" s="7" t="s">
        <v>80</v>
      </c>
      <c r="B44" s="7" t="s">
        <v>41</v>
      </c>
      <c r="C44" s="72" t="s">
        <v>38</v>
      </c>
      <c r="D44" s="8">
        <v>1330630.96</v>
      </c>
      <c r="E44" s="8">
        <v>0</v>
      </c>
      <c r="F44" s="8">
        <f t="shared" si="3"/>
        <v>1330630.96</v>
      </c>
      <c r="H44" s="8">
        <v>13009657.579999998</v>
      </c>
      <c r="I44" s="8">
        <v>4662685.4499999993</v>
      </c>
      <c r="J44" s="8">
        <f t="shared" si="4"/>
        <v>17672343.029999997</v>
      </c>
      <c r="L44" s="8">
        <f t="shared" si="2"/>
        <v>19002973.989999998</v>
      </c>
    </row>
    <row r="45" spans="1:12" ht="18" customHeight="1" x14ac:dyDescent="0.3">
      <c r="A45" s="7" t="s">
        <v>81</v>
      </c>
      <c r="B45" s="7" t="s">
        <v>37</v>
      </c>
      <c r="C45" s="72" t="s">
        <v>82</v>
      </c>
      <c r="D45" s="8">
        <v>1433203.06</v>
      </c>
      <c r="E45" s="8">
        <v>0</v>
      </c>
      <c r="F45" s="8">
        <f t="shared" si="3"/>
        <v>1433203.06</v>
      </c>
      <c r="H45" s="8">
        <v>14012511.059999995</v>
      </c>
      <c r="I45" s="8">
        <v>6890754.9300000016</v>
      </c>
      <c r="J45" s="8">
        <f t="shared" si="4"/>
        <v>20903265.989999995</v>
      </c>
      <c r="L45" s="8">
        <f t="shared" si="2"/>
        <v>22336469.049999993</v>
      </c>
    </row>
    <row r="46" spans="1:12" ht="18" customHeight="1" x14ac:dyDescent="0.3">
      <c r="A46" s="7" t="s">
        <v>83</v>
      </c>
      <c r="B46" s="7" t="s">
        <v>57</v>
      </c>
      <c r="C46" s="72" t="s">
        <v>84</v>
      </c>
      <c r="D46" s="8">
        <v>1089109.44</v>
      </c>
      <c r="E46" s="8">
        <v>0</v>
      </c>
      <c r="F46" s="8">
        <f t="shared" si="3"/>
        <v>1089109.44</v>
      </c>
      <c r="H46" s="8">
        <v>10648287.420000002</v>
      </c>
      <c r="I46" s="8">
        <v>2839582.0500000007</v>
      </c>
      <c r="J46" s="8">
        <f t="shared" si="4"/>
        <v>13487869.470000003</v>
      </c>
      <c r="L46" s="8">
        <f t="shared" si="2"/>
        <v>14576978.910000002</v>
      </c>
    </row>
    <row r="47" spans="1:12" ht="18" customHeight="1" x14ac:dyDescent="0.3">
      <c r="A47" s="7" t="s">
        <v>85</v>
      </c>
      <c r="B47" s="7" t="s">
        <v>52</v>
      </c>
      <c r="C47" s="72" t="s">
        <v>38</v>
      </c>
      <c r="D47" s="8">
        <v>862286.19</v>
      </c>
      <c r="E47" s="8">
        <v>0</v>
      </c>
      <c r="F47" s="8">
        <f t="shared" si="3"/>
        <v>862286.19</v>
      </c>
      <c r="H47" s="8">
        <v>8430623.0300000012</v>
      </c>
      <c r="I47" s="8">
        <v>855831.16000000015</v>
      </c>
      <c r="J47" s="8">
        <f t="shared" si="4"/>
        <v>9286454.1900000013</v>
      </c>
      <c r="L47" s="8">
        <f t="shared" si="2"/>
        <v>10148740.380000001</v>
      </c>
    </row>
    <row r="48" spans="1:12" ht="18" customHeight="1" x14ac:dyDescent="0.3">
      <c r="A48" s="7" t="s">
        <v>86</v>
      </c>
      <c r="B48" s="7" t="s">
        <v>43</v>
      </c>
      <c r="C48" s="72" t="s">
        <v>87</v>
      </c>
      <c r="D48" s="8">
        <v>1150463.27</v>
      </c>
      <c r="E48" s="8">
        <v>0</v>
      </c>
      <c r="F48" s="8">
        <f t="shared" si="3"/>
        <v>1150463.27</v>
      </c>
      <c r="H48" s="8">
        <v>11248147.499999998</v>
      </c>
      <c r="I48" s="8">
        <v>3224273.14</v>
      </c>
      <c r="J48" s="8">
        <f t="shared" si="4"/>
        <v>14472420.639999999</v>
      </c>
      <c r="L48" s="8">
        <f t="shared" si="2"/>
        <v>15622883.909999998</v>
      </c>
    </row>
    <row r="49" spans="1:12" ht="18" customHeight="1" x14ac:dyDescent="0.3">
      <c r="A49" s="7" t="s">
        <v>88</v>
      </c>
      <c r="B49" s="7" t="s">
        <v>39</v>
      </c>
      <c r="C49" s="72" t="s">
        <v>34</v>
      </c>
      <c r="D49" s="8">
        <v>1470615.22</v>
      </c>
      <c r="E49" s="8">
        <v>0</v>
      </c>
      <c r="F49" s="8">
        <f t="shared" si="3"/>
        <v>1470615.22</v>
      </c>
      <c r="H49" s="8">
        <v>14378291.93</v>
      </c>
      <c r="I49" s="8">
        <v>5841811.4000000004</v>
      </c>
      <c r="J49" s="8">
        <f t="shared" si="4"/>
        <v>20220103.329999998</v>
      </c>
      <c r="L49" s="8">
        <f t="shared" si="2"/>
        <v>21690718.549999997</v>
      </c>
    </row>
    <row r="50" spans="1:12" ht="18" customHeight="1" x14ac:dyDescent="0.3">
      <c r="A50" s="7" t="s">
        <v>43</v>
      </c>
      <c r="B50" s="7" t="s">
        <v>43</v>
      </c>
      <c r="C50" s="72" t="s">
        <v>34</v>
      </c>
      <c r="D50" s="8">
        <v>2802701.97</v>
      </c>
      <c r="E50" s="8">
        <v>0</v>
      </c>
      <c r="F50" s="8">
        <f t="shared" si="3"/>
        <v>2802701.97</v>
      </c>
      <c r="H50" s="8">
        <v>27402182.899999995</v>
      </c>
      <c r="I50" s="8">
        <v>16428318.57</v>
      </c>
      <c r="J50" s="8">
        <f t="shared" si="4"/>
        <v>43830501.469999999</v>
      </c>
      <c r="L50" s="8">
        <f t="shared" si="2"/>
        <v>46633203.439999998</v>
      </c>
    </row>
    <row r="51" spans="1:12" ht="18" customHeight="1" x14ac:dyDescent="0.3">
      <c r="A51" s="7" t="s">
        <v>89</v>
      </c>
      <c r="B51" s="7" t="s">
        <v>39</v>
      </c>
      <c r="C51" s="72" t="s">
        <v>90</v>
      </c>
      <c r="D51" s="8">
        <v>1179579.1599999999</v>
      </c>
      <c r="E51" s="8">
        <v>0</v>
      </c>
      <c r="F51" s="8">
        <f t="shared" si="3"/>
        <v>1179579.1599999999</v>
      </c>
      <c r="H51" s="8">
        <v>11532815.169999996</v>
      </c>
      <c r="I51" s="8">
        <v>4058341.1100000003</v>
      </c>
      <c r="J51" s="8">
        <f t="shared" si="4"/>
        <v>15591156.279999997</v>
      </c>
      <c r="L51" s="8">
        <f t="shared" si="2"/>
        <v>16770735.439999998</v>
      </c>
    </row>
    <row r="52" spans="1:12" ht="18" customHeight="1" x14ac:dyDescent="0.3">
      <c r="A52" s="7" t="s">
        <v>39</v>
      </c>
      <c r="B52" s="7" t="s">
        <v>39</v>
      </c>
      <c r="C52" s="72" t="s">
        <v>38</v>
      </c>
      <c r="D52" s="8">
        <v>24987303.91</v>
      </c>
      <c r="E52" s="8">
        <v>0</v>
      </c>
      <c r="F52" s="8">
        <f t="shared" si="3"/>
        <v>24987303.91</v>
      </c>
      <c r="H52" s="8">
        <v>244302348.03999996</v>
      </c>
      <c r="I52" s="8">
        <v>208300355.06000003</v>
      </c>
      <c r="J52" s="8">
        <f t="shared" si="4"/>
        <v>452602703.10000002</v>
      </c>
      <c r="L52" s="8">
        <f t="shared" si="2"/>
        <v>477590007.01000005</v>
      </c>
    </row>
    <row r="53" spans="1:12" ht="18" customHeight="1" x14ac:dyDescent="0.3">
      <c r="A53" s="7" t="s">
        <v>91</v>
      </c>
      <c r="B53" s="7" t="s">
        <v>36</v>
      </c>
      <c r="C53" s="72" t="s">
        <v>38</v>
      </c>
      <c r="D53" s="8">
        <v>957982.73</v>
      </c>
      <c r="E53" s="8">
        <v>0</v>
      </c>
      <c r="F53" s="8">
        <f t="shared" si="3"/>
        <v>957982.73</v>
      </c>
      <c r="H53" s="8">
        <v>9366253.8100000005</v>
      </c>
      <c r="I53" s="8">
        <v>873132.25</v>
      </c>
      <c r="J53" s="8">
        <f t="shared" si="4"/>
        <v>10239386.060000001</v>
      </c>
      <c r="L53" s="8">
        <f t="shared" si="2"/>
        <v>11197368.790000001</v>
      </c>
    </row>
    <row r="54" spans="1:12" ht="18" customHeight="1" x14ac:dyDescent="0.3">
      <c r="A54" s="7" t="s">
        <v>92</v>
      </c>
      <c r="B54" s="7" t="s">
        <v>33</v>
      </c>
      <c r="C54" s="72" t="s">
        <v>38</v>
      </c>
      <c r="D54" s="8">
        <v>873651.9</v>
      </c>
      <c r="E54" s="8">
        <v>0</v>
      </c>
      <c r="F54" s="8">
        <f t="shared" si="3"/>
        <v>873651.9</v>
      </c>
      <c r="H54" s="8">
        <v>8541746.3100000005</v>
      </c>
      <c r="I54" s="8">
        <v>1184798.7999999998</v>
      </c>
      <c r="J54" s="8">
        <f t="shared" si="4"/>
        <v>9726545.1099999994</v>
      </c>
      <c r="L54" s="8">
        <f t="shared" si="2"/>
        <v>10600197.01</v>
      </c>
    </row>
    <row r="55" spans="1:12" ht="18" customHeight="1" x14ac:dyDescent="0.3">
      <c r="A55" s="7" t="s">
        <v>134</v>
      </c>
      <c r="B55" s="7" t="s">
        <v>39</v>
      </c>
      <c r="C55" s="72" t="s">
        <v>38</v>
      </c>
      <c r="D55" s="8">
        <v>821453.79</v>
      </c>
      <c r="E55" s="8">
        <v>0</v>
      </c>
      <c r="F55" s="8">
        <f t="shared" si="3"/>
        <v>821453.79</v>
      </c>
      <c r="H55" s="8">
        <v>8031402.2799999993</v>
      </c>
      <c r="I55" s="8">
        <v>575262.87000000011</v>
      </c>
      <c r="J55" s="8">
        <f t="shared" si="4"/>
        <v>8606665.1499999985</v>
      </c>
      <c r="L55" s="8">
        <f t="shared" si="2"/>
        <v>9428118.9399999976</v>
      </c>
    </row>
    <row r="56" spans="1:12" ht="18" customHeight="1" x14ac:dyDescent="0.3">
      <c r="A56" s="7" t="s">
        <v>93</v>
      </c>
      <c r="B56" s="7" t="s">
        <v>41</v>
      </c>
      <c r="C56" s="72" t="s">
        <v>94</v>
      </c>
      <c r="D56" s="8">
        <v>1003550.84</v>
      </c>
      <c r="E56" s="8">
        <v>0</v>
      </c>
      <c r="F56" s="8">
        <f t="shared" si="3"/>
        <v>1003550.84</v>
      </c>
      <c r="H56" s="8">
        <v>9811775.8999999985</v>
      </c>
      <c r="I56" s="8">
        <v>1995945.2000000002</v>
      </c>
      <c r="J56" s="8">
        <f t="shared" si="4"/>
        <v>11807721.099999998</v>
      </c>
      <c r="L56" s="8">
        <f t="shared" si="2"/>
        <v>12811271.939999998</v>
      </c>
    </row>
    <row r="57" spans="1:12" ht="18" customHeight="1" x14ac:dyDescent="0.3">
      <c r="A57" s="7" t="s">
        <v>135</v>
      </c>
      <c r="B57" s="7" t="s">
        <v>53</v>
      </c>
      <c r="C57" s="72" t="s">
        <v>38</v>
      </c>
      <c r="D57" s="8">
        <v>807790.37</v>
      </c>
      <c r="E57" s="8">
        <v>0</v>
      </c>
      <c r="F57" s="8">
        <f t="shared" si="3"/>
        <v>807790.37</v>
      </c>
      <c r="H57" s="8">
        <v>7897814.2300000004</v>
      </c>
      <c r="I57" s="8">
        <v>554692.80000000005</v>
      </c>
      <c r="J57" s="8">
        <f t="shared" si="4"/>
        <v>8452507.0300000012</v>
      </c>
      <c r="L57" s="8">
        <f t="shared" si="2"/>
        <v>9260297.4000000004</v>
      </c>
    </row>
    <row r="58" spans="1:12" ht="18" customHeight="1" x14ac:dyDescent="0.3">
      <c r="A58" s="7" t="s">
        <v>95</v>
      </c>
      <c r="B58" s="7" t="s">
        <v>57</v>
      </c>
      <c r="C58" s="72" t="s">
        <v>38</v>
      </c>
      <c r="D58" s="8">
        <v>906749.3</v>
      </c>
      <c r="E58" s="8">
        <v>0</v>
      </c>
      <c r="F58" s="8">
        <f t="shared" si="3"/>
        <v>906749.3</v>
      </c>
      <c r="H58" s="8">
        <v>8865341.4900000002</v>
      </c>
      <c r="I58" s="8">
        <v>1276539.7100000002</v>
      </c>
      <c r="J58" s="8">
        <f t="shared" si="4"/>
        <v>10141881.200000001</v>
      </c>
      <c r="L58" s="8">
        <f t="shared" si="2"/>
        <v>11048630.500000002</v>
      </c>
    </row>
    <row r="59" spans="1:12" ht="18" customHeight="1" x14ac:dyDescent="0.3">
      <c r="A59" s="7" t="s">
        <v>96</v>
      </c>
      <c r="B59" s="7" t="s">
        <v>73</v>
      </c>
      <c r="C59" s="72" t="s">
        <v>97</v>
      </c>
      <c r="D59" s="8">
        <v>1919087.52</v>
      </c>
      <c r="E59" s="8">
        <v>0</v>
      </c>
      <c r="F59" s="8">
        <f t="shared" si="3"/>
        <v>1919087.52</v>
      </c>
      <c r="H59" s="8">
        <v>18763032.179999996</v>
      </c>
      <c r="I59" s="8">
        <v>8659976.1300000008</v>
      </c>
      <c r="J59" s="8">
        <f t="shared" si="4"/>
        <v>27423008.309999995</v>
      </c>
      <c r="L59" s="8">
        <f t="shared" si="2"/>
        <v>29342095.829999994</v>
      </c>
    </row>
    <row r="60" spans="1:12" ht="18" customHeight="1" x14ac:dyDescent="0.3">
      <c r="A60" s="7" t="s">
        <v>98</v>
      </c>
      <c r="B60" s="7" t="s">
        <v>39</v>
      </c>
      <c r="C60" s="72" t="s">
        <v>34</v>
      </c>
      <c r="D60" s="8">
        <v>1573415.33</v>
      </c>
      <c r="E60" s="8">
        <v>0</v>
      </c>
      <c r="F60" s="8">
        <f t="shared" si="3"/>
        <v>1573415.33</v>
      </c>
      <c r="H60" s="8">
        <v>15383374.74</v>
      </c>
      <c r="I60" s="8">
        <v>6151528.1399999987</v>
      </c>
      <c r="J60" s="8">
        <f t="shared" si="4"/>
        <v>21534902.879999999</v>
      </c>
      <c r="L60" s="8">
        <f t="shared" si="2"/>
        <v>23108318.210000001</v>
      </c>
    </row>
    <row r="61" spans="1:12" ht="18" customHeight="1" x14ac:dyDescent="0.3">
      <c r="A61" s="7" t="s">
        <v>99</v>
      </c>
      <c r="B61" s="7" t="s">
        <v>36</v>
      </c>
      <c r="C61" s="72" t="s">
        <v>38</v>
      </c>
      <c r="D61" s="8">
        <v>922991.05</v>
      </c>
      <c r="E61" s="8">
        <v>0</v>
      </c>
      <c r="F61" s="8">
        <f t="shared" si="3"/>
        <v>922991.05</v>
      </c>
      <c r="H61" s="8">
        <v>9024138.0900000017</v>
      </c>
      <c r="I61" s="8">
        <v>1045636.3699999999</v>
      </c>
      <c r="J61" s="8">
        <f t="shared" si="4"/>
        <v>10069774.460000001</v>
      </c>
      <c r="L61" s="8">
        <f t="shared" si="2"/>
        <v>10992765.510000002</v>
      </c>
    </row>
    <row r="62" spans="1:12" ht="18" customHeight="1" x14ac:dyDescent="0.3">
      <c r="A62" s="7" t="s">
        <v>100</v>
      </c>
      <c r="B62" s="7" t="s">
        <v>52</v>
      </c>
      <c r="C62" s="72" t="s">
        <v>38</v>
      </c>
      <c r="D62" s="8">
        <v>1100405</v>
      </c>
      <c r="E62" s="8">
        <v>0</v>
      </c>
      <c r="F62" s="8">
        <f t="shared" si="3"/>
        <v>1100405</v>
      </c>
      <c r="H62" s="8">
        <v>10758724.799999999</v>
      </c>
      <c r="I62" s="8">
        <v>2431367.6900000004</v>
      </c>
      <c r="J62" s="8">
        <f t="shared" si="4"/>
        <v>13190092.489999998</v>
      </c>
      <c r="L62" s="8">
        <f t="shared" si="2"/>
        <v>14290497.489999998</v>
      </c>
    </row>
    <row r="63" spans="1:12" ht="18" customHeight="1" x14ac:dyDescent="0.3">
      <c r="A63" s="7" t="s">
        <v>101</v>
      </c>
      <c r="B63" s="7" t="s">
        <v>53</v>
      </c>
      <c r="C63" s="72" t="s">
        <v>38</v>
      </c>
      <c r="D63" s="8">
        <v>2511227.42</v>
      </c>
      <c r="E63" s="8">
        <v>0</v>
      </c>
      <c r="F63" s="8">
        <f t="shared" si="3"/>
        <v>2511227.42</v>
      </c>
      <c r="H63" s="8">
        <v>24552418.970000003</v>
      </c>
      <c r="I63" s="8">
        <v>14193026.719999999</v>
      </c>
      <c r="J63" s="8">
        <f t="shared" si="4"/>
        <v>38745445.689999998</v>
      </c>
      <c r="L63" s="8">
        <f t="shared" si="2"/>
        <v>41256673.109999999</v>
      </c>
    </row>
    <row r="64" spans="1:12" ht="18" customHeight="1" x14ac:dyDescent="0.3">
      <c r="A64" s="7" t="s">
        <v>102</v>
      </c>
      <c r="B64" s="7" t="s">
        <v>103</v>
      </c>
      <c r="C64" s="72" t="s">
        <v>38</v>
      </c>
      <c r="D64" s="8">
        <v>1729044.99</v>
      </c>
      <c r="E64" s="8">
        <v>0</v>
      </c>
      <c r="F64" s="8">
        <f t="shared" si="3"/>
        <v>1729044.99</v>
      </c>
      <c r="H64" s="8">
        <v>16904975.160000004</v>
      </c>
      <c r="I64" s="8">
        <v>7568269.830000001</v>
      </c>
      <c r="J64" s="8">
        <f t="shared" si="4"/>
        <v>24473244.990000006</v>
      </c>
      <c r="L64" s="8">
        <f t="shared" si="2"/>
        <v>26202289.980000004</v>
      </c>
    </row>
    <row r="65" spans="1:12" ht="18" customHeight="1" x14ac:dyDescent="0.3">
      <c r="A65" s="10" t="s">
        <v>104</v>
      </c>
      <c r="B65" s="10" t="s">
        <v>33</v>
      </c>
      <c r="C65" s="72" t="s">
        <v>38</v>
      </c>
      <c r="D65" s="8">
        <v>901452.31</v>
      </c>
      <c r="E65" s="8">
        <v>0</v>
      </c>
      <c r="F65" s="8">
        <f t="shared" si="3"/>
        <v>901452.31</v>
      </c>
      <c r="H65" s="8">
        <v>8813552.5500000007</v>
      </c>
      <c r="I65" s="8">
        <v>1152500.7299999997</v>
      </c>
      <c r="J65" s="8">
        <f t="shared" si="4"/>
        <v>9966053.2800000012</v>
      </c>
      <c r="L65" s="8">
        <f t="shared" si="2"/>
        <v>10867505.590000002</v>
      </c>
    </row>
    <row r="66" spans="1:12" ht="18" customHeight="1" x14ac:dyDescent="0.3">
      <c r="A66" s="7" t="s">
        <v>67</v>
      </c>
      <c r="B66" s="7" t="s">
        <v>67</v>
      </c>
      <c r="C66" s="72" t="s">
        <v>38</v>
      </c>
      <c r="D66" s="8">
        <v>2099623.54</v>
      </c>
      <c r="E66" s="8">
        <v>0</v>
      </c>
      <c r="F66" s="8">
        <f t="shared" si="3"/>
        <v>2099623.54</v>
      </c>
      <c r="H66" s="8">
        <v>20528143.519999996</v>
      </c>
      <c r="I66" s="8">
        <v>11925395.859999999</v>
      </c>
      <c r="J66" s="8">
        <f t="shared" si="4"/>
        <v>32453539.379999995</v>
      </c>
      <c r="L66" s="8">
        <f t="shared" si="2"/>
        <v>34553162.919999994</v>
      </c>
    </row>
    <row r="67" spans="1:12" ht="18" customHeight="1" x14ac:dyDescent="0.3">
      <c r="A67" s="7" t="s">
        <v>105</v>
      </c>
      <c r="B67" s="7" t="s">
        <v>52</v>
      </c>
      <c r="C67" s="72" t="s">
        <v>106</v>
      </c>
      <c r="D67" s="8">
        <v>956526.93</v>
      </c>
      <c r="E67" s="8">
        <v>0</v>
      </c>
      <c r="F67" s="8">
        <f t="shared" si="3"/>
        <v>956526.93</v>
      </c>
      <c r="H67" s="8">
        <v>9352020.3800000008</v>
      </c>
      <c r="I67" s="8">
        <v>1895196.39</v>
      </c>
      <c r="J67" s="8">
        <f t="shared" si="4"/>
        <v>11247216.770000001</v>
      </c>
      <c r="L67" s="8">
        <f t="shared" si="2"/>
        <v>12203743.700000001</v>
      </c>
    </row>
    <row r="68" spans="1:12" ht="18" customHeight="1" x14ac:dyDescent="0.3">
      <c r="A68" s="7" t="s">
        <v>107</v>
      </c>
      <c r="B68" s="7" t="s">
        <v>33</v>
      </c>
      <c r="C68" s="72" t="s">
        <v>38</v>
      </c>
      <c r="D68" s="8">
        <v>877510.64</v>
      </c>
      <c r="E68" s="8">
        <v>0</v>
      </c>
      <c r="F68" s="8">
        <f t="shared" ref="F68:F86" si="5">+E68+D68</f>
        <v>877510.64</v>
      </c>
      <c r="H68" s="8">
        <v>8579473.3800000008</v>
      </c>
      <c r="I68" s="8">
        <v>983118.71</v>
      </c>
      <c r="J68" s="8">
        <f t="shared" ref="J68:J86" si="6">+H68+I68</f>
        <v>9562592.0899999999</v>
      </c>
      <c r="L68" s="8">
        <f t="shared" si="2"/>
        <v>10440102.73</v>
      </c>
    </row>
    <row r="69" spans="1:12" ht="18" customHeight="1" x14ac:dyDescent="0.3">
      <c r="A69" s="7" t="s">
        <v>108</v>
      </c>
      <c r="B69" s="7" t="s">
        <v>36</v>
      </c>
      <c r="C69" s="72" t="s">
        <v>109</v>
      </c>
      <c r="D69" s="8">
        <v>2061387.02</v>
      </c>
      <c r="E69" s="8">
        <v>0</v>
      </c>
      <c r="F69" s="8">
        <f t="shared" si="5"/>
        <v>2061387.02</v>
      </c>
      <c r="G69" s="60"/>
      <c r="H69" s="8">
        <v>20154302.779999997</v>
      </c>
      <c r="I69" s="8">
        <v>7449766.46</v>
      </c>
      <c r="J69" s="8">
        <f t="shared" si="6"/>
        <v>27604069.239999998</v>
      </c>
      <c r="K69" s="60"/>
      <c r="L69" s="8">
        <f t="shared" ref="L69:L86" si="7">+F69+J69</f>
        <v>29665456.259999998</v>
      </c>
    </row>
    <row r="70" spans="1:12" ht="18" customHeight="1" x14ac:dyDescent="0.3">
      <c r="A70" s="7" t="s">
        <v>110</v>
      </c>
      <c r="B70" s="7" t="s">
        <v>61</v>
      </c>
      <c r="C70" s="72" t="s">
        <v>34</v>
      </c>
      <c r="D70" s="8">
        <v>1043874.59</v>
      </c>
      <c r="E70" s="8">
        <v>0</v>
      </c>
      <c r="F70" s="8">
        <f t="shared" si="5"/>
        <v>1043874.59</v>
      </c>
      <c r="G70" s="60"/>
      <c r="H70" s="8">
        <v>10206023.550000003</v>
      </c>
      <c r="I70" s="8">
        <v>1638671.4200000004</v>
      </c>
      <c r="J70" s="8">
        <f t="shared" si="6"/>
        <v>11844694.970000003</v>
      </c>
      <c r="K70" s="60"/>
      <c r="L70" s="8">
        <f t="shared" si="7"/>
        <v>12888569.560000002</v>
      </c>
    </row>
    <row r="71" spans="1:12" ht="18" customHeight="1" x14ac:dyDescent="0.3">
      <c r="A71" s="7" t="s">
        <v>111</v>
      </c>
      <c r="B71" s="7" t="s">
        <v>39</v>
      </c>
      <c r="C71" s="72" t="s">
        <v>38</v>
      </c>
      <c r="D71" s="8">
        <v>1199574.3999999999</v>
      </c>
      <c r="E71" s="8">
        <v>0</v>
      </c>
      <c r="F71" s="8">
        <f t="shared" si="5"/>
        <v>1199574.3999999999</v>
      </c>
      <c r="H71" s="8">
        <v>11728309.859999999</v>
      </c>
      <c r="I71" s="8">
        <v>3634114.6999999993</v>
      </c>
      <c r="J71" s="8">
        <f t="shared" si="6"/>
        <v>15362424.559999999</v>
      </c>
      <c r="L71" s="8">
        <f t="shared" si="7"/>
        <v>16561998.959999999</v>
      </c>
    </row>
    <row r="72" spans="1:12" ht="18" customHeight="1" x14ac:dyDescent="0.3">
      <c r="A72" s="7" t="s">
        <v>112</v>
      </c>
      <c r="B72" s="7" t="s">
        <v>39</v>
      </c>
      <c r="C72" s="72" t="s">
        <v>38</v>
      </c>
      <c r="D72" s="8">
        <v>873686.98</v>
      </c>
      <c r="E72" s="8">
        <v>0</v>
      </c>
      <c r="F72" s="8">
        <f t="shared" si="5"/>
        <v>873686.98</v>
      </c>
      <c r="H72" s="8">
        <v>8542089.3100000005</v>
      </c>
      <c r="I72" s="8">
        <v>1639609.4000000001</v>
      </c>
      <c r="J72" s="8">
        <f t="shared" si="6"/>
        <v>10181698.710000001</v>
      </c>
      <c r="L72" s="8">
        <f t="shared" si="7"/>
        <v>11055385.690000001</v>
      </c>
    </row>
    <row r="73" spans="1:12" ht="18" customHeight="1" x14ac:dyDescent="0.3">
      <c r="A73" s="7" t="s">
        <v>113</v>
      </c>
      <c r="B73" s="7" t="s">
        <v>53</v>
      </c>
      <c r="C73" s="72" t="s">
        <v>114</v>
      </c>
      <c r="D73" s="8">
        <v>971330.43</v>
      </c>
      <c r="E73" s="8">
        <v>0</v>
      </c>
      <c r="F73" s="8">
        <f t="shared" si="5"/>
        <v>971330.43</v>
      </c>
      <c r="H73" s="8">
        <v>9496755.0900000017</v>
      </c>
      <c r="I73" s="8">
        <v>2857963.6900000004</v>
      </c>
      <c r="J73" s="8">
        <f t="shared" si="6"/>
        <v>12354718.780000001</v>
      </c>
      <c r="L73" s="8">
        <f t="shared" si="7"/>
        <v>13326049.210000001</v>
      </c>
    </row>
    <row r="74" spans="1:12" ht="18" customHeight="1" x14ac:dyDescent="0.3">
      <c r="A74" s="7" t="s">
        <v>115</v>
      </c>
      <c r="B74" s="7" t="s">
        <v>41</v>
      </c>
      <c r="C74" s="72" t="s">
        <v>116</v>
      </c>
      <c r="D74" s="8">
        <v>1688984.34</v>
      </c>
      <c r="E74" s="8">
        <v>0</v>
      </c>
      <c r="F74" s="8">
        <f t="shared" si="5"/>
        <v>1688984.34</v>
      </c>
      <c r="H74" s="8">
        <v>16513299.83</v>
      </c>
      <c r="I74" s="8">
        <v>7981414.9299999997</v>
      </c>
      <c r="J74" s="8">
        <f t="shared" si="6"/>
        <v>24494714.759999998</v>
      </c>
      <c r="L74" s="8">
        <f t="shared" si="7"/>
        <v>26183699.099999998</v>
      </c>
    </row>
    <row r="75" spans="1:12" ht="18" customHeight="1" x14ac:dyDescent="0.3">
      <c r="A75" s="7" t="s">
        <v>117</v>
      </c>
      <c r="B75" s="7" t="s">
        <v>37</v>
      </c>
      <c r="C75" s="72" t="s">
        <v>118</v>
      </c>
      <c r="D75" s="8">
        <v>1044593.71</v>
      </c>
      <c r="E75" s="8">
        <v>0</v>
      </c>
      <c r="F75" s="8">
        <f t="shared" si="5"/>
        <v>1044593.71</v>
      </c>
      <c r="H75" s="8">
        <v>10213054.500000002</v>
      </c>
      <c r="I75" s="8">
        <v>2654330.0499999998</v>
      </c>
      <c r="J75" s="8">
        <f t="shared" si="6"/>
        <v>12867384.550000001</v>
      </c>
      <c r="L75" s="8">
        <f t="shared" si="7"/>
        <v>13911978.260000002</v>
      </c>
    </row>
    <row r="76" spans="1:12" ht="18" customHeight="1" x14ac:dyDescent="0.3">
      <c r="A76" s="7" t="s">
        <v>119</v>
      </c>
      <c r="B76" s="7" t="s">
        <v>39</v>
      </c>
      <c r="C76" s="72" t="s">
        <v>34</v>
      </c>
      <c r="D76" s="8">
        <v>1760107.78</v>
      </c>
      <c r="E76" s="8">
        <v>0</v>
      </c>
      <c r="F76" s="8">
        <f t="shared" si="5"/>
        <v>1760107.78</v>
      </c>
      <c r="H76" s="8">
        <v>17208677.849999994</v>
      </c>
      <c r="I76" s="8">
        <v>9455022.6499999985</v>
      </c>
      <c r="J76" s="8">
        <f t="shared" si="6"/>
        <v>26663700.499999993</v>
      </c>
      <c r="L76" s="8">
        <f t="shared" si="7"/>
        <v>28423808.279999994</v>
      </c>
    </row>
    <row r="77" spans="1:12" ht="18" customHeight="1" x14ac:dyDescent="0.3">
      <c r="A77" s="7" t="s">
        <v>120</v>
      </c>
      <c r="B77" s="7" t="s">
        <v>120</v>
      </c>
      <c r="C77" s="72" t="s">
        <v>34</v>
      </c>
      <c r="D77" s="8">
        <v>4221119.07</v>
      </c>
      <c r="E77" s="8">
        <v>0</v>
      </c>
      <c r="F77" s="8">
        <f t="shared" si="5"/>
        <v>4221119.07</v>
      </c>
      <c r="H77" s="8">
        <v>41270130.819999993</v>
      </c>
      <c r="I77" s="8">
        <v>23063531.300000004</v>
      </c>
      <c r="J77" s="8">
        <f t="shared" si="6"/>
        <v>64333662.119999997</v>
      </c>
      <c r="L77" s="8">
        <f t="shared" si="7"/>
        <v>68554781.189999998</v>
      </c>
    </row>
    <row r="78" spans="1:12" ht="18" customHeight="1" x14ac:dyDescent="0.3">
      <c r="A78" s="7" t="s">
        <v>121</v>
      </c>
      <c r="B78" s="7" t="s">
        <v>122</v>
      </c>
      <c r="C78" s="72" t="s">
        <v>38</v>
      </c>
      <c r="D78" s="8">
        <v>983573.13</v>
      </c>
      <c r="E78" s="8">
        <v>0</v>
      </c>
      <c r="F78" s="8">
        <f t="shared" si="5"/>
        <v>983573.13</v>
      </c>
      <c r="H78" s="8">
        <v>9616452.7199999969</v>
      </c>
      <c r="I78" s="8">
        <v>1586523.16</v>
      </c>
      <c r="J78" s="8">
        <f t="shared" si="6"/>
        <v>11202975.879999997</v>
      </c>
      <c r="L78" s="8">
        <f t="shared" si="7"/>
        <v>12186549.009999998</v>
      </c>
    </row>
    <row r="79" spans="1:12" ht="18" customHeight="1" x14ac:dyDescent="0.3">
      <c r="A79" s="7" t="s">
        <v>123</v>
      </c>
      <c r="B79" s="7" t="s">
        <v>52</v>
      </c>
      <c r="C79" s="72" t="s">
        <v>124</v>
      </c>
      <c r="D79" s="8">
        <v>1113647.47</v>
      </c>
      <c r="E79" s="8">
        <v>0</v>
      </c>
      <c r="F79" s="8">
        <f t="shared" si="5"/>
        <v>1113647.47</v>
      </c>
      <c r="H79" s="8">
        <v>10888197.159999996</v>
      </c>
      <c r="I79" s="8">
        <v>4171450.2</v>
      </c>
      <c r="J79" s="8">
        <f t="shared" si="6"/>
        <v>15059647.359999996</v>
      </c>
      <c r="L79" s="8">
        <f t="shared" si="7"/>
        <v>16173294.829999996</v>
      </c>
    </row>
    <row r="80" spans="1:12" ht="18" customHeight="1" x14ac:dyDescent="0.3">
      <c r="A80" s="7" t="s">
        <v>125</v>
      </c>
      <c r="B80" s="7" t="s">
        <v>122</v>
      </c>
      <c r="C80" s="72" t="s">
        <v>38</v>
      </c>
      <c r="D80" s="8">
        <v>891630.09</v>
      </c>
      <c r="E80" s="8">
        <v>0</v>
      </c>
      <c r="F80" s="8">
        <f t="shared" si="5"/>
        <v>891630.09</v>
      </c>
      <c r="H80" s="8">
        <v>8717520.1000000015</v>
      </c>
      <c r="I80" s="8">
        <v>833480.53</v>
      </c>
      <c r="J80" s="8">
        <f t="shared" si="6"/>
        <v>9551000.6300000008</v>
      </c>
      <c r="L80" s="8">
        <f t="shared" si="7"/>
        <v>10442630.720000001</v>
      </c>
    </row>
    <row r="81" spans="1:12" ht="18" customHeight="1" x14ac:dyDescent="0.3">
      <c r="A81" s="7" t="s">
        <v>126</v>
      </c>
      <c r="B81" s="7" t="s">
        <v>53</v>
      </c>
      <c r="C81" s="72" t="s">
        <v>34</v>
      </c>
      <c r="D81" s="8">
        <v>2042917.73</v>
      </c>
      <c r="E81" s="8">
        <v>0</v>
      </c>
      <c r="F81" s="8">
        <f t="shared" si="5"/>
        <v>2042917.73</v>
      </c>
      <c r="H81" s="8">
        <v>19973727.420000002</v>
      </c>
      <c r="I81" s="8">
        <v>11546492.41</v>
      </c>
      <c r="J81" s="8">
        <f t="shared" si="6"/>
        <v>31520219.830000002</v>
      </c>
      <c r="L81" s="8">
        <f t="shared" si="7"/>
        <v>33563137.560000002</v>
      </c>
    </row>
    <row r="82" spans="1:12" ht="18" customHeight="1" x14ac:dyDescent="0.3">
      <c r="A82" s="7" t="s">
        <v>127</v>
      </c>
      <c r="B82" s="7" t="s">
        <v>39</v>
      </c>
      <c r="C82" s="72" t="s">
        <v>34</v>
      </c>
      <c r="D82" s="8">
        <v>1243581.48</v>
      </c>
      <c r="E82" s="8">
        <v>0</v>
      </c>
      <c r="F82" s="8">
        <f t="shared" si="5"/>
        <v>1243581.48</v>
      </c>
      <c r="H82" s="8">
        <v>12158569.709999997</v>
      </c>
      <c r="I82" s="8">
        <v>3917069.08</v>
      </c>
      <c r="J82" s="8">
        <f t="shared" si="6"/>
        <v>16075638.789999997</v>
      </c>
      <c r="L82" s="8">
        <f t="shared" si="7"/>
        <v>17319220.269999996</v>
      </c>
    </row>
    <row r="83" spans="1:12" ht="18" customHeight="1" x14ac:dyDescent="0.3">
      <c r="A83" s="7" t="s">
        <v>128</v>
      </c>
      <c r="B83" s="7" t="s">
        <v>33</v>
      </c>
      <c r="C83" s="72" t="s">
        <v>38</v>
      </c>
      <c r="D83" s="8">
        <v>879843.41</v>
      </c>
      <c r="E83" s="8">
        <v>0</v>
      </c>
      <c r="F83" s="8">
        <f t="shared" si="5"/>
        <v>879843.41</v>
      </c>
      <c r="H83" s="8">
        <v>8602281.0800000001</v>
      </c>
      <c r="I83" s="8">
        <v>865647.39</v>
      </c>
      <c r="J83" s="8">
        <f t="shared" si="6"/>
        <v>9467928.4700000007</v>
      </c>
      <c r="L83" s="8">
        <f t="shared" si="7"/>
        <v>10347771.880000001</v>
      </c>
    </row>
    <row r="84" spans="1:12" ht="18" customHeight="1" x14ac:dyDescent="0.3">
      <c r="A84" s="7" t="s">
        <v>129</v>
      </c>
      <c r="B84" s="7" t="s">
        <v>48</v>
      </c>
      <c r="C84" s="72" t="s">
        <v>38</v>
      </c>
      <c r="D84" s="8">
        <v>1152269.8600000001</v>
      </c>
      <c r="E84" s="8">
        <v>0</v>
      </c>
      <c r="F84" s="8">
        <f t="shared" si="5"/>
        <v>1152269.8600000001</v>
      </c>
      <c r="H84" s="8">
        <v>11265810.579999998</v>
      </c>
      <c r="I84" s="8">
        <v>3628655.209999999</v>
      </c>
      <c r="J84" s="8">
        <f t="shared" si="6"/>
        <v>14894465.789999997</v>
      </c>
      <c r="L84" s="8">
        <f t="shared" si="7"/>
        <v>16046735.649999997</v>
      </c>
    </row>
    <row r="85" spans="1:12" ht="18" customHeight="1" x14ac:dyDescent="0.3">
      <c r="A85" s="7" t="s">
        <v>130</v>
      </c>
      <c r="B85" s="7" t="s">
        <v>39</v>
      </c>
      <c r="C85" s="72" t="s">
        <v>34</v>
      </c>
      <c r="D85" s="8">
        <v>909029.46</v>
      </c>
      <c r="E85" s="8">
        <v>0</v>
      </c>
      <c r="F85" s="8">
        <f t="shared" si="5"/>
        <v>909029.46</v>
      </c>
      <c r="H85" s="8">
        <v>8887634.7399999984</v>
      </c>
      <c r="I85" s="8">
        <v>2016349.86</v>
      </c>
      <c r="J85" s="8">
        <f t="shared" si="6"/>
        <v>10903984.599999998</v>
      </c>
      <c r="L85" s="8">
        <f t="shared" si="7"/>
        <v>11813014.059999999</v>
      </c>
    </row>
    <row r="86" spans="1:12" ht="18" customHeight="1" x14ac:dyDescent="0.3">
      <c r="A86" s="7" t="s">
        <v>122</v>
      </c>
      <c r="B86" s="7" t="s">
        <v>122</v>
      </c>
      <c r="C86" s="72" t="s">
        <v>38</v>
      </c>
      <c r="D86" s="8">
        <v>3844226.24</v>
      </c>
      <c r="E86" s="8">
        <v>0</v>
      </c>
      <c r="F86" s="8">
        <f t="shared" si="5"/>
        <v>3844226.24</v>
      </c>
      <c r="G86" s="61"/>
      <c r="H86" s="8">
        <v>37585227.269999996</v>
      </c>
      <c r="I86" s="8">
        <v>20207942.660000004</v>
      </c>
      <c r="J86" s="8">
        <f t="shared" si="6"/>
        <v>57793169.93</v>
      </c>
      <c r="K86" s="61"/>
      <c r="L86" s="8">
        <f t="shared" si="7"/>
        <v>61637396.170000002</v>
      </c>
    </row>
    <row r="87" spans="1:12" s="15" customFormat="1" ht="18" customHeight="1" x14ac:dyDescent="0.2">
      <c r="A87" s="11" t="s">
        <v>30</v>
      </c>
      <c r="B87" s="11"/>
      <c r="C87" s="12"/>
      <c r="D87" s="13">
        <f>+SUM(D4:D86)</f>
        <v>175396889.02000004</v>
      </c>
      <c r="E87" s="14">
        <f>+SUM(E4:E86)</f>
        <v>0</v>
      </c>
      <c r="F87" s="14">
        <f>+SUM(F4:F86)</f>
        <v>175396889.02000004</v>
      </c>
      <c r="H87" s="59">
        <f>+SUM(H4:H86)</f>
        <v>1714865757.0699995</v>
      </c>
      <c r="I87" s="59">
        <f>+SUM(I4:I86)</f>
        <v>889215509.86999989</v>
      </c>
      <c r="J87" s="14">
        <f>+SUM(J4:J86)</f>
        <v>2604081266.9399996</v>
      </c>
      <c r="L87" s="14">
        <f>+SUM(L4:L86)</f>
        <v>2779478155.9600015</v>
      </c>
    </row>
    <row r="88" spans="1:12" ht="14.25" x14ac:dyDescent="0.3">
      <c r="A88" s="73" t="s">
        <v>136</v>
      </c>
      <c r="B88" s="16"/>
      <c r="C88" s="16"/>
      <c r="D88" s="16"/>
      <c r="H88" s="17"/>
      <c r="I88" s="17"/>
      <c r="J88" s="17"/>
    </row>
    <row r="89" spans="1:12" ht="14.25" x14ac:dyDescent="0.3">
      <c r="G89" s="18"/>
      <c r="K89" s="18"/>
      <c r="L89" s="17" t="s">
        <v>4</v>
      </c>
    </row>
  </sheetData>
  <sortState ref="A4:K81">
    <sortCondition ref="A4:A81"/>
  </sortState>
  <mergeCells count="8">
    <mergeCell ref="D2:F2"/>
    <mergeCell ref="A2:A3"/>
    <mergeCell ref="C2:C3"/>
    <mergeCell ref="J2:J3"/>
    <mergeCell ref="L2:L3"/>
    <mergeCell ref="H2:H3"/>
    <mergeCell ref="I2:I3"/>
    <mergeCell ref="B2:B3"/>
  </mergeCells>
  <printOptions horizontalCentered="1"/>
  <pageMargins left="0.34" right="0.41" top="0.62" bottom="0" header="0.15748031496062992" footer="0.15748031496062992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32"/>
  <sheetViews>
    <sheetView showGridLines="0" workbookViewId="0">
      <selection activeCell="A24" sqref="A24:E24"/>
    </sheetView>
  </sheetViews>
  <sheetFormatPr baseColWidth="10" defaultRowHeight="13.5" x14ac:dyDescent="0.25"/>
  <cols>
    <col min="1" max="1" width="27.28515625" style="19" customWidth="1"/>
    <col min="2" max="4" width="18.7109375" style="19" customWidth="1"/>
    <col min="5" max="5" width="10.42578125" style="9" customWidth="1"/>
    <col min="6" max="16384" width="11.42578125" style="9"/>
  </cols>
  <sheetData>
    <row r="1" spans="1:4" ht="18" customHeight="1" x14ac:dyDescent="0.25">
      <c r="A1" s="90" t="s">
        <v>143</v>
      </c>
      <c r="B1" s="91"/>
      <c r="C1" s="91"/>
      <c r="D1" s="92"/>
    </row>
    <row r="3" spans="1:4" s="2" customFormat="1" ht="18" customHeight="1" x14ac:dyDescent="0.2">
      <c r="A3" s="42"/>
      <c r="B3" s="81" t="s">
        <v>24</v>
      </c>
      <c r="C3" s="82"/>
      <c r="D3" s="83"/>
    </row>
    <row r="4" spans="1:4" s="1" customFormat="1" ht="18" customHeight="1" x14ac:dyDescent="0.2">
      <c r="A4" s="24" t="s">
        <v>7</v>
      </c>
      <c r="B4" s="24" t="s">
        <v>6</v>
      </c>
      <c r="C4" s="24" t="s">
        <v>5</v>
      </c>
      <c r="D4" s="24" t="s">
        <v>3</v>
      </c>
    </row>
    <row r="5" spans="1:4" s="2" customFormat="1" ht="18" customHeight="1" x14ac:dyDescent="0.2">
      <c r="A5" s="70" t="s">
        <v>141</v>
      </c>
      <c r="B5" s="23">
        <f>+B17+B11</f>
        <v>1890262646.0899994</v>
      </c>
      <c r="C5" s="23">
        <f>+C17+C11</f>
        <v>889215509.86999989</v>
      </c>
      <c r="D5" s="23">
        <f>+B5+C5</f>
        <v>2779478155.9599991</v>
      </c>
    </row>
    <row r="6" spans="1:4" s="2" customFormat="1" ht="18" customHeight="1" x14ac:dyDescent="0.2">
      <c r="A6" s="70" t="s">
        <v>142</v>
      </c>
      <c r="B6" s="23">
        <f>+B18+B12</f>
        <v>1654662841.2100003</v>
      </c>
      <c r="C6" s="23">
        <f>+C18+C12</f>
        <v>751630086.34000003</v>
      </c>
      <c r="D6" s="23">
        <f>+B6+C6</f>
        <v>2406292927.5500002</v>
      </c>
    </row>
    <row r="7" spans="1:4" s="2" customFormat="1" ht="18" customHeight="1" x14ac:dyDescent="0.2">
      <c r="A7" s="22"/>
      <c r="B7" s="21">
        <f>+B5/B6-1</f>
        <v>0.14238538450994209</v>
      </c>
      <c r="C7" s="21">
        <f>+C5/C6-1</f>
        <v>0.18304938297502238</v>
      </c>
      <c r="D7" s="21">
        <f>+D5/D6-1</f>
        <v>0.15508719829466577</v>
      </c>
    </row>
    <row r="8" spans="1:4" x14ac:dyDescent="0.25">
      <c r="B8" s="20"/>
      <c r="C8" s="20"/>
      <c r="D8" s="20"/>
    </row>
    <row r="9" spans="1:4" s="2" customFormat="1" ht="18" customHeight="1" x14ac:dyDescent="0.2">
      <c r="A9" s="42"/>
      <c r="B9" s="81" t="s">
        <v>25</v>
      </c>
      <c r="C9" s="82"/>
      <c r="D9" s="83"/>
    </row>
    <row r="10" spans="1:4" s="1" customFormat="1" ht="18" customHeight="1" x14ac:dyDescent="0.2">
      <c r="A10" s="24" t="s">
        <v>7</v>
      </c>
      <c r="B10" s="24" t="s">
        <v>6</v>
      </c>
      <c r="C10" s="24" t="s">
        <v>5</v>
      </c>
      <c r="D10" s="24" t="s">
        <v>3</v>
      </c>
    </row>
    <row r="11" spans="1:4" s="2" customFormat="1" ht="18" customHeight="1" x14ac:dyDescent="0.2">
      <c r="A11" s="70" t="s">
        <v>141</v>
      </c>
      <c r="B11" s="23">
        <f>+'Gtía May. - Jun. 2020'!H87</f>
        <v>1714865757.0699995</v>
      </c>
      <c r="C11" s="23">
        <f>+'Gtía May. - Jun. 2020'!I87</f>
        <v>889215509.86999989</v>
      </c>
      <c r="D11" s="23">
        <f>+B11+C11</f>
        <v>2604081266.9399996</v>
      </c>
    </row>
    <row r="12" spans="1:4" s="2" customFormat="1" ht="18" customHeight="1" x14ac:dyDescent="0.2">
      <c r="A12" s="70" t="s">
        <v>142</v>
      </c>
      <c r="B12" s="23">
        <v>1550195375.7400002</v>
      </c>
      <c r="C12" s="23">
        <v>731549335.56000006</v>
      </c>
      <c r="D12" s="23">
        <f>+B12+C12</f>
        <v>2281744711.3000002</v>
      </c>
    </row>
    <row r="13" spans="1:4" s="2" customFormat="1" ht="18" customHeight="1" x14ac:dyDescent="0.2">
      <c r="A13" s="22"/>
      <c r="B13" s="21">
        <f>+B11/B12-1</f>
        <v>0.10622556608478617</v>
      </c>
      <c r="C13" s="21">
        <f>+C11/C12-1</f>
        <v>0.21552363818266151</v>
      </c>
      <c r="D13" s="21">
        <f>+D11/D12-1</f>
        <v>0.14126758091896763</v>
      </c>
    </row>
    <row r="14" spans="1:4" x14ac:dyDescent="0.25">
      <c r="B14" s="20"/>
      <c r="C14" s="20"/>
      <c r="D14" s="20"/>
    </row>
    <row r="15" spans="1:4" s="2" customFormat="1" ht="18" customHeight="1" x14ac:dyDescent="0.2">
      <c r="A15" s="42"/>
      <c r="B15" s="81" t="s">
        <v>18</v>
      </c>
      <c r="C15" s="82"/>
      <c r="D15" s="83"/>
    </row>
    <row r="16" spans="1:4" s="1" customFormat="1" ht="18" customHeight="1" x14ac:dyDescent="0.2">
      <c r="A16" s="24" t="s">
        <v>7</v>
      </c>
      <c r="B16" s="24" t="s">
        <v>6</v>
      </c>
      <c r="C16" s="24" t="s">
        <v>5</v>
      </c>
      <c r="D16" s="24" t="s">
        <v>3</v>
      </c>
    </row>
    <row r="17" spans="1:5" s="2" customFormat="1" ht="18" customHeight="1" x14ac:dyDescent="0.2">
      <c r="A17" s="70" t="s">
        <v>141</v>
      </c>
      <c r="B17" s="23">
        <f>+'Gtía May. - Jun. 2020'!D87</f>
        <v>175396889.02000004</v>
      </c>
      <c r="C17" s="23">
        <f>+'Gtía May. - Jun. 2020'!E87</f>
        <v>0</v>
      </c>
      <c r="D17" s="23">
        <f>+B17+C17</f>
        <v>175396889.02000004</v>
      </c>
    </row>
    <row r="18" spans="1:5" s="2" customFormat="1" ht="18" customHeight="1" x14ac:dyDescent="0.2">
      <c r="A18" s="70" t="s">
        <v>142</v>
      </c>
      <c r="B18" s="23">
        <v>104467465.47</v>
      </c>
      <c r="C18" s="23">
        <v>20080750.779999997</v>
      </c>
      <c r="D18" s="23">
        <f>+B18+C18</f>
        <v>124548216.25</v>
      </c>
    </row>
    <row r="19" spans="1:5" s="2" customFormat="1" ht="18" customHeight="1" x14ac:dyDescent="0.2">
      <c r="A19" s="22"/>
      <c r="B19" s="21">
        <f>+B17/B18-1</f>
        <v>0.67896184932684989</v>
      </c>
      <c r="C19" s="21"/>
      <c r="D19" s="21">
        <f>+D17/D18-1</f>
        <v>0.40826496196407813</v>
      </c>
    </row>
    <row r="20" spans="1:5" s="30" customFormat="1" ht="23.25" customHeight="1" x14ac:dyDescent="0.2">
      <c r="A20" s="49" t="s">
        <v>8</v>
      </c>
      <c r="B20" s="50"/>
      <c r="C20" s="50"/>
      <c r="D20" s="50"/>
      <c r="E20" s="51"/>
    </row>
    <row r="21" spans="1:5" s="30" customFormat="1" ht="18" customHeight="1" x14ac:dyDescent="0.2">
      <c r="A21" s="52" t="s">
        <v>9</v>
      </c>
      <c r="B21" s="50"/>
      <c r="C21" s="50"/>
      <c r="D21" s="50"/>
      <c r="E21" s="51"/>
    </row>
    <row r="22" spans="1:5" ht="27" customHeight="1" x14ac:dyDescent="0.25">
      <c r="A22" s="88" t="s">
        <v>144</v>
      </c>
      <c r="B22" s="88"/>
      <c r="C22" s="88"/>
      <c r="D22" s="88"/>
      <c r="E22" s="88"/>
    </row>
    <row r="23" spans="1:5" ht="44.25" customHeight="1" x14ac:dyDescent="0.25">
      <c r="A23" s="88" t="s">
        <v>145</v>
      </c>
      <c r="B23" s="88"/>
      <c r="C23" s="88"/>
      <c r="D23" s="88"/>
      <c r="E23" s="88"/>
    </row>
    <row r="24" spans="1:5" ht="56.25" customHeight="1" x14ac:dyDescent="0.25">
      <c r="A24" s="88" t="s">
        <v>146</v>
      </c>
      <c r="B24" s="88"/>
      <c r="C24" s="88"/>
      <c r="D24" s="88"/>
      <c r="E24" s="88"/>
    </row>
    <row r="25" spans="1:5" x14ac:dyDescent="0.25">
      <c r="A25" s="53"/>
      <c r="B25" s="54"/>
      <c r="C25" s="54"/>
      <c r="D25" s="54"/>
      <c r="E25" s="18"/>
    </row>
    <row r="26" spans="1:5" s="30" customFormat="1" ht="18" customHeight="1" x14ac:dyDescent="0.2">
      <c r="A26" s="52" t="s">
        <v>10</v>
      </c>
      <c r="B26" s="50"/>
      <c r="C26" s="50"/>
      <c r="D26" s="50"/>
      <c r="E26" s="51"/>
    </row>
    <row r="27" spans="1:5" ht="27" customHeight="1" x14ac:dyDescent="0.25">
      <c r="A27" s="88" t="s">
        <v>147</v>
      </c>
      <c r="B27" s="88"/>
      <c r="C27" s="88"/>
      <c r="D27" s="88"/>
      <c r="E27" s="88"/>
    </row>
    <row r="28" spans="1:5" s="65" customFormat="1" ht="53.25" customHeight="1" x14ac:dyDescent="0.25">
      <c r="A28" s="103" t="s">
        <v>151</v>
      </c>
      <c r="B28" s="104"/>
      <c r="C28" s="104"/>
      <c r="D28" s="104"/>
      <c r="E28" s="104"/>
    </row>
    <row r="29" spans="1:5" s="65" customFormat="1" ht="12" customHeight="1" x14ac:dyDescent="0.25">
      <c r="A29" s="71"/>
      <c r="B29" s="71"/>
      <c r="C29" s="71"/>
      <c r="D29" s="71"/>
      <c r="E29" s="71"/>
    </row>
    <row r="30" spans="1:5" ht="44.25" customHeight="1" x14ac:dyDescent="0.25">
      <c r="A30" s="93" t="s">
        <v>148</v>
      </c>
      <c r="B30" s="94"/>
      <c r="C30" s="94"/>
      <c r="D30" s="94"/>
      <c r="E30" s="95"/>
    </row>
    <row r="31" spans="1:5" ht="18" customHeight="1" x14ac:dyDescent="0.25">
      <c r="A31" s="43"/>
      <c r="E31" s="58" t="s">
        <v>29</v>
      </c>
    </row>
    <row r="32" spans="1:5" ht="31.5" customHeight="1" x14ac:dyDescent="0.25">
      <c r="A32" s="89"/>
      <c r="B32" s="89"/>
      <c r="C32" s="89"/>
      <c r="D32" s="89"/>
      <c r="E32" s="89"/>
    </row>
  </sheetData>
  <mergeCells count="11">
    <mergeCell ref="A27:E27"/>
    <mergeCell ref="A23:E23"/>
    <mergeCell ref="A28:E28"/>
    <mergeCell ref="A32:E32"/>
    <mergeCell ref="A1:D1"/>
    <mergeCell ref="B9:D9"/>
    <mergeCell ref="B15:D15"/>
    <mergeCell ref="B3:D3"/>
    <mergeCell ref="A22:E22"/>
    <mergeCell ref="A24:E24"/>
    <mergeCell ref="A30:E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workbookViewId="0">
      <selection activeCell="D5" sqref="D5"/>
    </sheetView>
  </sheetViews>
  <sheetFormatPr baseColWidth="10" defaultRowHeight="16.5" x14ac:dyDescent="0.3"/>
  <cols>
    <col min="1" max="2" width="29.140625" style="26" customWidth="1"/>
    <col min="3" max="6" width="29.140625" customWidth="1"/>
    <col min="7" max="7" width="11.42578125" style="57"/>
    <col min="8" max="9" width="18.28515625" style="57" customWidth="1"/>
    <col min="10" max="13" width="11.42578125" style="62"/>
    <col min="14" max="22" width="11.42578125" style="66"/>
  </cols>
  <sheetData>
    <row r="1" spans="1:22" s="25" customFormat="1" ht="22.5" customHeight="1" x14ac:dyDescent="0.2">
      <c r="A1" s="100" t="s">
        <v>143</v>
      </c>
      <c r="B1" s="100"/>
      <c r="C1" s="100"/>
      <c r="D1" s="79"/>
      <c r="E1" s="79"/>
      <c r="F1" s="79"/>
      <c r="G1" s="75"/>
      <c r="H1" s="75"/>
      <c r="I1" s="75"/>
      <c r="J1" s="68"/>
      <c r="K1" s="68"/>
      <c r="L1" s="68"/>
      <c r="M1" s="68"/>
      <c r="N1" s="67"/>
      <c r="O1" s="67"/>
      <c r="P1" s="67"/>
      <c r="Q1" s="67"/>
      <c r="R1" s="67"/>
      <c r="S1" s="67"/>
      <c r="T1" s="67"/>
      <c r="U1" s="67"/>
      <c r="V1" s="67"/>
    </row>
    <row r="2" spans="1:22" ht="12.75" customHeight="1" thickBot="1" x14ac:dyDescent="0.35"/>
    <row r="3" spans="1:22" ht="36" customHeight="1" thickBot="1" x14ac:dyDescent="0.25">
      <c r="A3" s="96" t="s">
        <v>11</v>
      </c>
      <c r="B3" s="97"/>
      <c r="C3" s="62"/>
      <c r="D3" s="62"/>
      <c r="E3" s="62"/>
      <c r="F3" s="62"/>
      <c r="H3" s="57" t="s">
        <v>149</v>
      </c>
      <c r="I3" s="57" t="s">
        <v>150</v>
      </c>
    </row>
    <row r="4" spans="1:22" ht="36" customHeight="1" thickTop="1" thickBot="1" x14ac:dyDescent="0.25">
      <c r="A4" s="32" t="s">
        <v>12</v>
      </c>
      <c r="B4" s="32" t="s">
        <v>13</v>
      </c>
      <c r="C4" s="62"/>
      <c r="D4" s="62"/>
      <c r="E4" s="62"/>
      <c r="F4" s="62"/>
      <c r="G4" s="57">
        <v>2020</v>
      </c>
      <c r="H4" s="76">
        <f>7521905332+8849301632</f>
        <v>16371206964</v>
      </c>
      <c r="I4" s="76">
        <f>2934122143+2920288451</f>
        <v>5854410594</v>
      </c>
      <c r="J4" s="69"/>
    </row>
    <row r="5" spans="1:22" ht="36" customHeight="1" thickBot="1" x14ac:dyDescent="0.25">
      <c r="A5" s="35">
        <v>0.18</v>
      </c>
      <c r="B5" s="35">
        <v>0.35</v>
      </c>
      <c r="C5" s="62"/>
      <c r="D5" s="62"/>
      <c r="E5" s="62"/>
      <c r="F5" s="62"/>
      <c r="G5" s="57">
        <v>2019</v>
      </c>
      <c r="H5" s="76">
        <f>6938125355+6914071565</f>
        <v>13852196920</v>
      </c>
      <c r="I5" s="76">
        <f>2167234703+ 2167692178</f>
        <v>4334926881</v>
      </c>
      <c r="J5" s="69"/>
    </row>
    <row r="6" spans="1:22" ht="12.75" customHeight="1" thickBot="1" x14ac:dyDescent="0.35">
      <c r="C6" s="62"/>
      <c r="D6" s="62"/>
      <c r="E6" s="62"/>
      <c r="F6" s="62"/>
      <c r="H6" s="77"/>
      <c r="I6" s="77"/>
      <c r="J6" s="74"/>
    </row>
    <row r="7" spans="1:22" ht="36" customHeight="1" thickBot="1" x14ac:dyDescent="0.25">
      <c r="A7" s="96" t="s">
        <v>14</v>
      </c>
      <c r="B7" s="97"/>
      <c r="C7" s="62"/>
      <c r="D7" s="62"/>
      <c r="E7" s="62"/>
      <c r="F7" s="62"/>
      <c r="H7" s="78">
        <f>+H4/H5-1</f>
        <v>0.18184913617297904</v>
      </c>
      <c r="I7" s="78">
        <f>+I4/I5-1</f>
        <v>0.35052118633416929</v>
      </c>
    </row>
    <row r="8" spans="1:22" ht="36" customHeight="1" thickTop="1" thickBot="1" x14ac:dyDescent="0.25">
      <c r="A8" s="32" t="s">
        <v>15</v>
      </c>
      <c r="B8" s="32" t="s">
        <v>16</v>
      </c>
      <c r="C8" s="62"/>
      <c r="D8" s="62"/>
      <c r="E8" s="62"/>
      <c r="F8" s="62"/>
    </row>
    <row r="9" spans="1:22" ht="36" customHeight="1" thickBot="1" x14ac:dyDescent="0.25">
      <c r="A9" s="33">
        <f>+Observaciones!B7</f>
        <v>0.14238538450994209</v>
      </c>
      <c r="B9" s="34">
        <f>+Observaciones!C7</f>
        <v>0.18304938297502238</v>
      </c>
      <c r="C9" s="62"/>
      <c r="D9" s="62"/>
      <c r="E9" s="62"/>
      <c r="F9" s="62"/>
      <c r="H9" s="76"/>
      <c r="I9" s="76"/>
    </row>
    <row r="10" spans="1:22" ht="36" customHeight="1" thickBot="1" x14ac:dyDescent="0.25">
      <c r="A10" s="98">
        <f>+Observaciones!D7</f>
        <v>0.15508719829466577</v>
      </c>
      <c r="B10" s="99"/>
      <c r="C10" s="62"/>
      <c r="D10" s="62"/>
      <c r="E10" s="62"/>
      <c r="F10" s="62"/>
      <c r="H10" s="76"/>
      <c r="I10" s="76"/>
    </row>
    <row r="11" spans="1:22" ht="17.25" x14ac:dyDescent="0.3">
      <c r="A11" s="41" t="s">
        <v>17</v>
      </c>
      <c r="C11" s="62"/>
      <c r="D11" s="62"/>
      <c r="E11" s="62"/>
      <c r="F11" s="62"/>
      <c r="H11" s="76"/>
      <c r="I11" s="76"/>
    </row>
    <row r="12" spans="1:22" x14ac:dyDescent="0.3">
      <c r="B12" s="36"/>
      <c r="C12" s="37"/>
      <c r="D12" s="37"/>
      <c r="E12" s="37"/>
      <c r="F12" s="37"/>
    </row>
    <row r="13" spans="1:22" x14ac:dyDescent="0.3">
      <c r="A13" s="36"/>
      <c r="B13" s="36"/>
      <c r="C13" s="37"/>
      <c r="D13" s="37"/>
      <c r="E13" s="37"/>
      <c r="F13" s="37"/>
    </row>
    <row r="14" spans="1:22" x14ac:dyDescent="0.3">
      <c r="A14" s="36"/>
      <c r="B14" s="36"/>
      <c r="C14" s="37"/>
      <c r="D14" s="37"/>
      <c r="E14" s="37"/>
      <c r="F14" s="37"/>
    </row>
    <row r="15" spans="1:22" x14ac:dyDescent="0.3">
      <c r="A15" s="36"/>
      <c r="B15" s="36"/>
      <c r="C15" s="37"/>
      <c r="D15" s="37"/>
      <c r="E15" s="37"/>
      <c r="F15" s="37"/>
    </row>
    <row r="16" spans="1:22" x14ac:dyDescent="0.3">
      <c r="A16" s="36"/>
      <c r="B16" s="36"/>
      <c r="C16" s="37"/>
      <c r="D16" s="37"/>
      <c r="E16" s="37"/>
      <c r="F16" s="37"/>
    </row>
    <row r="17" spans="1:6" x14ac:dyDescent="0.3">
      <c r="A17" s="36"/>
      <c r="B17" s="36"/>
      <c r="C17" s="37"/>
      <c r="D17" s="37"/>
      <c r="E17" s="37"/>
      <c r="F17" s="37"/>
    </row>
    <row r="18" spans="1:6" x14ac:dyDescent="0.3">
      <c r="A18" s="36"/>
      <c r="B18" s="36"/>
      <c r="C18" s="37"/>
      <c r="D18" s="37"/>
      <c r="E18" s="37"/>
      <c r="F18" s="37"/>
    </row>
    <row r="19" spans="1:6" x14ac:dyDescent="0.3">
      <c r="A19" s="36"/>
      <c r="B19" s="36"/>
      <c r="C19" s="37"/>
      <c r="D19" s="37"/>
      <c r="E19" s="37"/>
      <c r="F19" s="37"/>
    </row>
    <row r="20" spans="1:6" x14ac:dyDescent="0.3">
      <c r="A20" s="36"/>
      <c r="B20" s="36"/>
      <c r="C20" s="37"/>
      <c r="D20" s="37"/>
      <c r="E20" s="37"/>
      <c r="F20" s="37"/>
    </row>
    <row r="21" spans="1:6" x14ac:dyDescent="0.3">
      <c r="A21" s="36"/>
      <c r="B21" s="36"/>
      <c r="C21" s="37"/>
      <c r="D21" s="37"/>
      <c r="E21" s="37"/>
      <c r="F21" s="37"/>
    </row>
    <row r="22" spans="1:6" x14ac:dyDescent="0.3">
      <c r="A22" s="36"/>
      <c r="B22" s="36"/>
      <c r="C22" s="37"/>
      <c r="D22" s="37"/>
      <c r="E22" s="37"/>
      <c r="F22" s="37"/>
    </row>
    <row r="23" spans="1:6" x14ac:dyDescent="0.3">
      <c r="A23" s="36"/>
      <c r="B23" s="36"/>
      <c r="C23" s="37"/>
      <c r="D23" s="37"/>
      <c r="E23" s="37"/>
      <c r="F23" s="37"/>
    </row>
    <row r="24" spans="1:6" x14ac:dyDescent="0.3">
      <c r="A24" s="36"/>
      <c r="B24" s="36"/>
      <c r="C24" s="37"/>
      <c r="D24" s="37"/>
      <c r="E24" s="37"/>
      <c r="F24" s="37"/>
    </row>
    <row r="25" spans="1:6" x14ac:dyDescent="0.3">
      <c r="A25" s="36"/>
      <c r="B25" s="36"/>
      <c r="C25" s="37"/>
      <c r="D25" s="37"/>
      <c r="E25" s="37"/>
      <c r="F25" s="37"/>
    </row>
    <row r="26" spans="1:6" x14ac:dyDescent="0.3">
      <c r="A26" s="36"/>
      <c r="B26" s="36"/>
      <c r="C26" s="37"/>
      <c r="D26" s="37"/>
      <c r="E26" s="37"/>
      <c r="F26" s="37"/>
    </row>
    <row r="27" spans="1:6" x14ac:dyDescent="0.3">
      <c r="A27" s="36"/>
      <c r="B27" s="36"/>
      <c r="C27" s="37"/>
      <c r="D27" s="37"/>
      <c r="E27" s="37"/>
      <c r="F27" s="37"/>
    </row>
    <row r="28" spans="1:6" x14ac:dyDescent="0.3">
      <c r="A28" s="36"/>
      <c r="B28" s="36"/>
      <c r="C28" s="37"/>
      <c r="D28" s="37"/>
      <c r="E28" s="37"/>
      <c r="F28" s="37"/>
    </row>
    <row r="29" spans="1:6" x14ac:dyDescent="0.3">
      <c r="A29" s="36"/>
      <c r="B29" s="36"/>
      <c r="C29" s="37"/>
      <c r="D29" s="37"/>
      <c r="E29" s="37"/>
      <c r="F29" s="37"/>
    </row>
    <row r="30" spans="1:6" x14ac:dyDescent="0.3">
      <c r="A30" s="36"/>
      <c r="B30" s="36"/>
      <c r="C30" s="37"/>
      <c r="D30" s="37"/>
      <c r="E30" s="37"/>
      <c r="F30" s="37"/>
    </row>
    <row r="31" spans="1:6" x14ac:dyDescent="0.3">
      <c r="A31" s="36"/>
      <c r="B31" s="36"/>
      <c r="C31" s="37"/>
      <c r="D31" s="37"/>
      <c r="E31" s="37"/>
      <c r="F31" s="37"/>
    </row>
    <row r="32" spans="1:6" x14ac:dyDescent="0.3">
      <c r="A32" s="36"/>
      <c r="B32" s="36"/>
      <c r="C32" s="37"/>
      <c r="D32" s="37"/>
      <c r="E32" s="37"/>
      <c r="F32" s="37"/>
    </row>
    <row r="33" spans="1:6" x14ac:dyDescent="0.3">
      <c r="A33" s="36"/>
      <c r="B33" s="36"/>
      <c r="C33" s="37"/>
      <c r="D33" s="37"/>
      <c r="E33" s="37"/>
      <c r="F33" s="37"/>
    </row>
    <row r="34" spans="1:6" x14ac:dyDescent="0.3">
      <c r="A34" s="39"/>
      <c r="B34" s="39"/>
      <c r="C34" s="40"/>
      <c r="D34" s="80"/>
      <c r="E34" s="80"/>
      <c r="F34" s="80"/>
    </row>
    <row r="35" spans="1:6" ht="30" x14ac:dyDescent="0.2">
      <c r="A35" s="38" t="s">
        <v>28</v>
      </c>
      <c r="B35" s="38" t="s">
        <v>27</v>
      </c>
      <c r="C35" s="38" t="s">
        <v>26</v>
      </c>
      <c r="D35" s="38"/>
      <c r="E35" s="38"/>
      <c r="F35" s="38"/>
    </row>
    <row r="37" spans="1:6" x14ac:dyDescent="0.3">
      <c r="C37" s="58" t="s">
        <v>29</v>
      </c>
      <c r="D37" s="58"/>
      <c r="E37" s="58"/>
      <c r="F37" s="58"/>
    </row>
  </sheetData>
  <mergeCells count="4">
    <mergeCell ref="A3:B3"/>
    <mergeCell ref="A7:B7"/>
    <mergeCell ref="A10:B10"/>
    <mergeCell ref="A1:C1"/>
  </mergeCells>
  <printOptions horizontalCentered="1"/>
  <pageMargins left="0.70866141732283472" right="0.70866141732283472" top="0.74803149606299213" bottom="0.5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workbookViewId="0">
      <selection activeCell="H11" sqref="H11"/>
    </sheetView>
  </sheetViews>
  <sheetFormatPr baseColWidth="10" defaultRowHeight="13.5" x14ac:dyDescent="0.25"/>
  <cols>
    <col min="1" max="1" width="18.5703125" style="19" customWidth="1"/>
    <col min="2" max="2" width="18.7109375" style="19" customWidth="1"/>
    <col min="3" max="4" width="17.28515625" customWidth="1"/>
    <col min="5" max="5" width="10" customWidth="1"/>
    <col min="7" max="7" width="20" style="57" customWidth="1"/>
    <col min="8" max="10" width="17" style="57" customWidth="1"/>
    <col min="11" max="21" width="11.42578125" style="62"/>
  </cols>
  <sheetData>
    <row r="1" spans="1:21" ht="18" customHeight="1" x14ac:dyDescent="0.2">
      <c r="A1" s="101" t="s">
        <v>143</v>
      </c>
      <c r="B1" s="101"/>
      <c r="C1" s="101"/>
      <c r="D1" s="101"/>
      <c r="E1" s="101"/>
      <c r="G1" s="44"/>
      <c r="H1" s="45" t="s">
        <v>25</v>
      </c>
      <c r="I1" s="45" t="s">
        <v>18</v>
      </c>
      <c r="J1" s="45" t="s">
        <v>3</v>
      </c>
    </row>
    <row r="2" spans="1:21" x14ac:dyDescent="0.25">
      <c r="G2" s="46" t="s">
        <v>7</v>
      </c>
      <c r="H2" s="45" t="s">
        <v>3</v>
      </c>
      <c r="I2" s="45" t="s">
        <v>3</v>
      </c>
      <c r="J2" s="45"/>
    </row>
    <row r="3" spans="1:21" s="2" customFormat="1" ht="14.25" x14ac:dyDescent="0.2">
      <c r="A3" s="102" t="s">
        <v>14</v>
      </c>
      <c r="B3" s="102"/>
      <c r="C3" s="102"/>
      <c r="D3" s="102"/>
      <c r="E3" s="102"/>
      <c r="G3" s="44" t="s">
        <v>142</v>
      </c>
      <c r="H3" s="47">
        <f>+Observaciones!D12</f>
        <v>2281744711.3000002</v>
      </c>
      <c r="I3" s="47">
        <f>+Observaciones!D18</f>
        <v>124548216.25</v>
      </c>
      <c r="J3" s="47">
        <f>+H3+I3</f>
        <v>2406292927.5500002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s="1" customFormat="1" ht="18" customHeight="1" x14ac:dyDescent="0.2">
      <c r="G4" s="44" t="s">
        <v>141</v>
      </c>
      <c r="H4" s="47">
        <f>+Observaciones!D11</f>
        <v>2604081266.9399996</v>
      </c>
      <c r="I4" s="47">
        <f>+Observaciones!D17</f>
        <v>175396889.02000004</v>
      </c>
      <c r="J4" s="47">
        <f>+H4+I4</f>
        <v>2779478155.9599996</v>
      </c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s="2" customFormat="1" ht="18" customHeight="1" x14ac:dyDescent="0.2">
      <c r="G5" s="44"/>
      <c r="H5" s="48">
        <f>+H4/H3-1</f>
        <v>0.14126758091896763</v>
      </c>
      <c r="I5" s="48">
        <f>+I4/I3-1</f>
        <v>0.40826496196407813</v>
      </c>
      <c r="J5" s="48">
        <f>+J4/J3-1</f>
        <v>0.155087198294666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2" customFormat="1" ht="18" customHeight="1" x14ac:dyDescent="0.2">
      <c r="G6" s="55"/>
      <c r="H6" s="56"/>
      <c r="I6" s="55"/>
      <c r="J6" s="55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s="2" customFormat="1" ht="18" customHeight="1" x14ac:dyDescent="0.2">
      <c r="G7" s="55"/>
      <c r="H7" s="55"/>
      <c r="I7" s="55"/>
      <c r="J7" s="55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x14ac:dyDescent="0.25">
      <c r="B8" s="20"/>
    </row>
    <row r="9" spans="1:21" s="2" customFormat="1" ht="18" customHeight="1" x14ac:dyDescent="0.2">
      <c r="A9" s="42"/>
      <c r="G9" s="55"/>
      <c r="H9" s="55"/>
      <c r="I9" s="55"/>
      <c r="J9" s="55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x14ac:dyDescent="0.2">
      <c r="A10" s="28"/>
      <c r="B10" s="29"/>
    </row>
    <row r="11" spans="1:21" x14ac:dyDescent="0.2">
      <c r="A11" s="31"/>
      <c r="B11" s="29"/>
    </row>
    <row r="12" spans="1:21" ht="12.75" x14ac:dyDescent="0.2">
      <c r="A12"/>
      <c r="B12"/>
    </row>
    <row r="13" spans="1:21" ht="12.75" x14ac:dyDescent="0.2">
      <c r="A13"/>
      <c r="B13"/>
    </row>
    <row r="14" spans="1:21" x14ac:dyDescent="0.25">
      <c r="A14" s="27"/>
    </row>
    <row r="15" spans="1:21" x14ac:dyDescent="0.2">
      <c r="A15" s="31"/>
      <c r="B15" s="29"/>
    </row>
    <row r="16" spans="1:21" ht="12.75" x14ac:dyDescent="0.2">
      <c r="A16"/>
      <c r="B16"/>
    </row>
    <row r="17" spans="1:5" ht="12.75" x14ac:dyDescent="0.2">
      <c r="A17"/>
      <c r="B17"/>
    </row>
    <row r="18" spans="1:5" ht="12.75" x14ac:dyDescent="0.2">
      <c r="A18"/>
      <c r="B18"/>
    </row>
    <row r="19" spans="1:5" x14ac:dyDescent="0.25">
      <c r="A19" s="27"/>
    </row>
    <row r="20" spans="1:5" x14ac:dyDescent="0.25">
      <c r="A20" s="43"/>
    </row>
    <row r="21" spans="1:5" ht="12.75" x14ac:dyDescent="0.2">
      <c r="A21"/>
      <c r="B21"/>
    </row>
    <row r="25" spans="1:5" x14ac:dyDescent="0.25">
      <c r="E25" s="58" t="s">
        <v>29</v>
      </c>
    </row>
  </sheetData>
  <mergeCells count="2">
    <mergeCell ref="A1:E1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Gtía May. - Jun. 2020</vt:lpstr>
      <vt:lpstr>Observaciones</vt:lpstr>
      <vt:lpstr>Grafico I</vt:lpstr>
      <vt:lpstr>Gráfico II</vt:lpstr>
      <vt:lpstr>'Grafico I'!Área_de_impresión</vt:lpstr>
      <vt:lpstr>'Gráfico II'!Área_de_impresión</vt:lpstr>
      <vt:lpstr>Observaciones!Área_de_impresión</vt:lpstr>
      <vt:lpstr>'Gtía May. - Jun. 2020'!Títulos_a_imprimir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Anabella C</dc:creator>
  <cp:lastModifiedBy>martin</cp:lastModifiedBy>
  <cp:lastPrinted>2018-11-05T12:01:56Z</cp:lastPrinted>
  <dcterms:created xsi:type="dcterms:W3CDTF">2018-06-01T14:08:41Z</dcterms:created>
  <dcterms:modified xsi:type="dcterms:W3CDTF">2020-08-14T11:41:19Z</dcterms:modified>
</cp:coreProperties>
</file>