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360" yWindow="375" windowWidth="17055" windowHeight="10530"/>
  </bookViews>
  <sheets>
    <sheet name="Abr. 2017 vs 2016" sheetId="11" r:id="rId1"/>
    <sheet name="Acumulado Abr. 2017 vs 2016" sheetId="12" r:id="rId2"/>
  </sheets>
  <definedNames>
    <definedName name="_xlnm._FilterDatabase" localSheetId="0" hidden="1">'Abr. 2017 vs 2016'!$A$3:$L$84</definedName>
    <definedName name="_xlnm._FilterDatabase" localSheetId="1" hidden="1">'Acumulado Abr. 2017 vs 2016'!$A$3:$L$84</definedName>
    <definedName name="Datos_1">#REF!</definedName>
    <definedName name="_xlnm.Print_Titles" localSheetId="0">'Abr. 2017 vs 2016'!$1:$5</definedName>
    <definedName name="_xlnm.Print_Titles" localSheetId="1">'Acumulado Abr. 2017 vs 2016'!$1:$5</definedName>
  </definedNames>
  <calcPr calcId="144525"/>
</workbook>
</file>

<file path=xl/calcChain.xml><?xml version="1.0" encoding="utf-8"?>
<calcChain xmlns="http://schemas.openxmlformats.org/spreadsheetml/2006/main">
  <c r="J83" i="12" l="1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6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AK18" i="11"/>
  <c r="AK6" i="11"/>
  <c r="AK7" i="11"/>
  <c r="AK8" i="11"/>
  <c r="AK9" i="11"/>
  <c r="AK10" i="11"/>
  <c r="AK11" i="11"/>
  <c r="AK12" i="11"/>
  <c r="AK13" i="11"/>
  <c r="AK14" i="11"/>
  <c r="AK15" i="11"/>
  <c r="AK16" i="11"/>
  <c r="AK17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F6" i="11"/>
  <c r="AF7" i="1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K84" i="11" l="1"/>
  <c r="F84" i="11"/>
  <c r="AK6" i="12" l="1"/>
  <c r="AK7" i="12"/>
  <c r="AK8" i="12"/>
  <c r="AK9" i="12"/>
  <c r="AK10" i="12"/>
  <c r="AK11" i="12"/>
  <c r="AK12" i="12"/>
  <c r="AK13" i="12"/>
  <c r="AK14" i="12"/>
  <c r="AK15" i="12"/>
  <c r="AK16" i="12"/>
  <c r="AK17" i="12"/>
  <c r="AK18" i="12"/>
  <c r="AK19" i="12"/>
  <c r="AK20" i="12"/>
  <c r="AK21" i="12"/>
  <c r="AK22" i="12"/>
  <c r="AK23" i="12"/>
  <c r="AK24" i="12"/>
  <c r="AK25" i="12"/>
  <c r="AK26" i="12"/>
  <c r="AK27" i="12"/>
  <c r="AK28" i="12"/>
  <c r="AK29" i="12"/>
  <c r="AK30" i="12"/>
  <c r="AK31" i="12"/>
  <c r="AK32" i="12"/>
  <c r="AK33" i="12"/>
  <c r="AK34" i="12"/>
  <c r="AK35" i="12"/>
  <c r="AK36" i="12"/>
  <c r="AK37" i="12"/>
  <c r="AK38" i="12"/>
  <c r="AK39" i="12"/>
  <c r="AK40" i="12"/>
  <c r="AK41" i="12"/>
  <c r="AK42" i="12"/>
  <c r="AK43" i="12"/>
  <c r="AK44" i="12"/>
  <c r="AK45" i="12"/>
  <c r="AK46" i="12"/>
  <c r="AK47" i="12"/>
  <c r="AK48" i="12"/>
  <c r="AK49" i="12"/>
  <c r="AK50" i="12"/>
  <c r="AK51" i="12"/>
  <c r="AK52" i="12"/>
  <c r="AK53" i="12"/>
  <c r="AK54" i="12"/>
  <c r="AK55" i="12"/>
  <c r="AK56" i="12"/>
  <c r="AK57" i="12"/>
  <c r="AK58" i="12"/>
  <c r="AK59" i="12"/>
  <c r="AK60" i="12"/>
  <c r="AK61" i="12"/>
  <c r="AK62" i="12"/>
  <c r="AK63" i="12"/>
  <c r="AK64" i="12"/>
  <c r="AK65" i="12"/>
  <c r="AK66" i="12"/>
  <c r="AK67" i="12"/>
  <c r="AK68" i="12"/>
  <c r="AK69" i="12"/>
  <c r="AK70" i="12"/>
  <c r="AK71" i="12"/>
  <c r="AK72" i="12"/>
  <c r="AK73" i="12"/>
  <c r="AK74" i="12"/>
  <c r="AK75" i="12"/>
  <c r="AK76" i="12"/>
  <c r="AK77" i="12"/>
  <c r="AK78" i="12"/>
  <c r="AK79" i="12"/>
  <c r="AK80" i="12"/>
  <c r="AK81" i="12"/>
  <c r="AK82" i="12"/>
  <c r="AK83" i="12"/>
  <c r="AF6" i="12"/>
  <c r="AF7" i="12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3" i="12"/>
  <c r="AF54" i="12"/>
  <c r="AF55" i="12"/>
  <c r="AF56" i="12"/>
  <c r="AF57" i="12"/>
  <c r="AF58" i="12"/>
  <c r="AF59" i="12"/>
  <c r="AF60" i="12"/>
  <c r="AF61" i="12"/>
  <c r="AF62" i="12"/>
  <c r="AF63" i="12"/>
  <c r="AF64" i="12"/>
  <c r="AF65" i="12"/>
  <c r="AF66" i="12"/>
  <c r="AF67" i="12"/>
  <c r="AF68" i="12"/>
  <c r="AF69" i="12"/>
  <c r="AF70" i="12"/>
  <c r="AF71" i="12"/>
  <c r="AF72" i="12"/>
  <c r="AF73" i="12"/>
  <c r="AF74" i="12"/>
  <c r="AF75" i="12"/>
  <c r="AF76" i="12"/>
  <c r="AF77" i="12"/>
  <c r="AF78" i="12"/>
  <c r="AF79" i="12"/>
  <c r="AF80" i="12"/>
  <c r="AF81" i="12"/>
  <c r="AF82" i="12"/>
  <c r="AF83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AL7" i="12"/>
  <c r="AL6" i="12"/>
  <c r="AL83" i="11"/>
  <c r="AL82" i="11"/>
  <c r="AL81" i="11"/>
  <c r="AL80" i="11"/>
  <c r="AL79" i="11"/>
  <c r="AL78" i="11"/>
  <c r="AL77" i="11"/>
  <c r="AL76" i="11"/>
  <c r="AL75" i="11"/>
  <c r="AL74" i="11"/>
  <c r="AL73" i="11"/>
  <c r="AL72" i="11"/>
  <c r="AL71" i="11"/>
  <c r="AL70" i="11"/>
  <c r="AL69" i="11"/>
  <c r="AL68" i="11"/>
  <c r="AL67" i="11"/>
  <c r="AL66" i="11"/>
  <c r="AL65" i="11"/>
  <c r="AL64" i="11"/>
  <c r="AL63" i="11"/>
  <c r="AL62" i="11"/>
  <c r="AL61" i="11"/>
  <c r="AL60" i="11"/>
  <c r="AL59" i="11"/>
  <c r="AL58" i="11"/>
  <c r="AL57" i="11"/>
  <c r="AL56" i="11"/>
  <c r="AL55" i="11"/>
  <c r="AL54" i="11"/>
  <c r="AL53" i="11"/>
  <c r="AL52" i="11"/>
  <c r="AL51" i="11"/>
  <c r="AL50" i="11"/>
  <c r="AL49" i="11"/>
  <c r="AL48" i="11"/>
  <c r="AL47" i="11"/>
  <c r="AL46" i="11"/>
  <c r="AL45" i="11"/>
  <c r="AL44" i="11"/>
  <c r="AL43" i="11"/>
  <c r="AL42" i="11"/>
  <c r="AL41" i="11"/>
  <c r="AL40" i="11"/>
  <c r="AL39" i="11"/>
  <c r="AL38" i="11"/>
  <c r="AL37" i="1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1" i="11"/>
  <c r="AL20" i="11"/>
  <c r="AL19" i="1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6" i="11"/>
  <c r="Y84" i="12"/>
  <c r="Y86" i="12" s="1"/>
  <c r="X84" i="12"/>
  <c r="V84" i="12"/>
  <c r="U84" i="12"/>
  <c r="T84" i="12"/>
  <c r="S84" i="12"/>
  <c r="Q84" i="12"/>
  <c r="P84" i="12"/>
  <c r="L84" i="12"/>
  <c r="L86" i="12"/>
  <c r="AL86" i="12" s="1"/>
  <c r="K84" i="12"/>
  <c r="I84" i="12"/>
  <c r="H84" i="12"/>
  <c r="AH84" i="12"/>
  <c r="G84" i="12"/>
  <c r="F84" i="12"/>
  <c r="AF84" i="12" s="1"/>
  <c r="D84" i="12"/>
  <c r="C84" i="12"/>
  <c r="AI83" i="12"/>
  <c r="AH83" i="12"/>
  <c r="AG83" i="12"/>
  <c r="AC83" i="12"/>
  <c r="W83" i="12"/>
  <c r="R83" i="12"/>
  <c r="AJ83" i="12"/>
  <c r="E83" i="12"/>
  <c r="AE83" i="12" s="1"/>
  <c r="AI82" i="12"/>
  <c r="AH82" i="12"/>
  <c r="AG82" i="12"/>
  <c r="AC82" i="12"/>
  <c r="W82" i="12"/>
  <c r="R82" i="12"/>
  <c r="AJ82" i="12"/>
  <c r="E82" i="12"/>
  <c r="AE82" i="12" s="1"/>
  <c r="AI81" i="12"/>
  <c r="AH81" i="12"/>
  <c r="AG81" i="12"/>
  <c r="AC81" i="12"/>
  <c r="W81" i="12"/>
  <c r="R81" i="12"/>
  <c r="AJ81" i="12"/>
  <c r="E81" i="12"/>
  <c r="AE81" i="12" s="1"/>
  <c r="AI80" i="12"/>
  <c r="AH80" i="12"/>
  <c r="AG80" i="12"/>
  <c r="AC80" i="12"/>
  <c r="W80" i="12"/>
  <c r="R80" i="12"/>
  <c r="AJ80" i="12"/>
  <c r="E80" i="12"/>
  <c r="AI79" i="12"/>
  <c r="AH79" i="12"/>
  <c r="AG79" i="12"/>
  <c r="AC79" i="12"/>
  <c r="W79" i="12"/>
  <c r="R79" i="12"/>
  <c r="E79" i="12"/>
  <c r="AE79" i="12" s="1"/>
  <c r="AI78" i="12"/>
  <c r="AH78" i="12"/>
  <c r="AG78" i="12"/>
  <c r="AC78" i="12"/>
  <c r="W78" i="12"/>
  <c r="R78" i="12"/>
  <c r="AJ78" i="12"/>
  <c r="E78" i="12"/>
  <c r="AE78" i="12" s="1"/>
  <c r="AI77" i="12"/>
  <c r="AH77" i="12"/>
  <c r="AG77" i="12"/>
  <c r="AC77" i="12"/>
  <c r="W77" i="12"/>
  <c r="R77" i="12"/>
  <c r="AJ77" i="12"/>
  <c r="E77" i="12"/>
  <c r="AE77" i="12" s="1"/>
  <c r="AI76" i="12"/>
  <c r="AH76" i="12"/>
  <c r="AG76" i="12"/>
  <c r="AC76" i="12"/>
  <c r="W76" i="12"/>
  <c r="R76" i="12"/>
  <c r="AJ76" i="12"/>
  <c r="E76" i="12"/>
  <c r="AI75" i="12"/>
  <c r="AH75" i="12"/>
  <c r="AG75" i="12"/>
  <c r="AC75" i="12"/>
  <c r="W75" i="12"/>
  <c r="R75" i="12"/>
  <c r="AJ75" i="12"/>
  <c r="E75" i="12"/>
  <c r="AI74" i="12"/>
  <c r="AH74" i="12"/>
  <c r="AG74" i="12"/>
  <c r="AC74" i="12"/>
  <c r="W74" i="12"/>
  <c r="R74" i="12"/>
  <c r="AJ74" i="12"/>
  <c r="E74" i="12"/>
  <c r="AI73" i="12"/>
  <c r="AH73" i="12"/>
  <c r="AG73" i="12"/>
  <c r="AC73" i="12"/>
  <c r="W73" i="12"/>
  <c r="R73" i="12"/>
  <c r="AJ73" i="12"/>
  <c r="E73" i="12"/>
  <c r="AE73" i="12" s="1"/>
  <c r="AI72" i="12"/>
  <c r="AH72" i="12"/>
  <c r="AG72" i="12"/>
  <c r="AC72" i="12"/>
  <c r="W72" i="12"/>
  <c r="R72" i="12"/>
  <c r="AJ72" i="12"/>
  <c r="E72" i="12"/>
  <c r="AI71" i="12"/>
  <c r="AH71" i="12"/>
  <c r="AG71" i="12"/>
  <c r="AC71" i="12"/>
  <c r="W71" i="12"/>
  <c r="R71" i="12"/>
  <c r="AJ71" i="12"/>
  <c r="E71" i="12"/>
  <c r="AI70" i="12"/>
  <c r="AH70" i="12"/>
  <c r="AG70" i="12"/>
  <c r="AC70" i="12"/>
  <c r="W70" i="12"/>
  <c r="R70" i="12"/>
  <c r="AJ70" i="12"/>
  <c r="E70" i="12"/>
  <c r="AE70" i="12"/>
  <c r="AI69" i="12"/>
  <c r="AH69" i="12"/>
  <c r="AG69" i="12"/>
  <c r="AC69" i="12"/>
  <c r="W69" i="12"/>
  <c r="R69" i="12"/>
  <c r="AJ69" i="12"/>
  <c r="E69" i="12"/>
  <c r="AE69" i="12" s="1"/>
  <c r="AI68" i="12"/>
  <c r="AH68" i="12"/>
  <c r="AG68" i="12"/>
  <c r="AC68" i="12"/>
  <c r="W68" i="12"/>
  <c r="R68" i="12"/>
  <c r="AJ68" i="12"/>
  <c r="E68" i="12"/>
  <c r="AE68" i="12" s="1"/>
  <c r="AI67" i="12"/>
  <c r="AH67" i="12"/>
  <c r="AG67" i="12"/>
  <c r="AC67" i="12"/>
  <c r="W67" i="12"/>
  <c r="R67" i="12"/>
  <c r="AJ67" i="12"/>
  <c r="E67" i="12"/>
  <c r="AE67" i="12"/>
  <c r="AI66" i="12"/>
  <c r="AH66" i="12"/>
  <c r="AG66" i="12"/>
  <c r="AC66" i="12"/>
  <c r="W66" i="12"/>
  <c r="R66" i="12"/>
  <c r="AJ66" i="12"/>
  <c r="E66" i="12"/>
  <c r="AE66" i="12" s="1"/>
  <c r="AI65" i="12"/>
  <c r="AH65" i="12"/>
  <c r="AG65" i="12"/>
  <c r="AC65" i="12"/>
  <c r="W65" i="12"/>
  <c r="R65" i="12"/>
  <c r="E65" i="12"/>
  <c r="AE65" i="12" s="1"/>
  <c r="AI64" i="12"/>
  <c r="AH64" i="12"/>
  <c r="AG64" i="12"/>
  <c r="AC64" i="12"/>
  <c r="W64" i="12"/>
  <c r="R64" i="12"/>
  <c r="AJ64" i="12"/>
  <c r="E64" i="12"/>
  <c r="AI63" i="12"/>
  <c r="AH63" i="12"/>
  <c r="AG63" i="12"/>
  <c r="AC63" i="12"/>
  <c r="W63" i="12"/>
  <c r="R63" i="12"/>
  <c r="AJ63" i="12"/>
  <c r="E63" i="12"/>
  <c r="AE63" i="12" s="1"/>
  <c r="AI62" i="12"/>
  <c r="AH62" i="12"/>
  <c r="AG62" i="12"/>
  <c r="AC62" i="12"/>
  <c r="W62" i="12"/>
  <c r="R62" i="12"/>
  <c r="AJ62" i="12"/>
  <c r="E62" i="12"/>
  <c r="AE62" i="12" s="1"/>
  <c r="AI61" i="12"/>
  <c r="AH61" i="12"/>
  <c r="AG61" i="12"/>
  <c r="AC61" i="12"/>
  <c r="W61" i="12"/>
  <c r="R61" i="12"/>
  <c r="AJ61" i="12"/>
  <c r="E61" i="12"/>
  <c r="AE61" i="12"/>
  <c r="AI60" i="12"/>
  <c r="AH60" i="12"/>
  <c r="AG60" i="12"/>
  <c r="AC60" i="12"/>
  <c r="W60" i="12"/>
  <c r="R60" i="12"/>
  <c r="AJ60" i="12"/>
  <c r="E60" i="12"/>
  <c r="AI59" i="12"/>
  <c r="AH59" i="12"/>
  <c r="AG59" i="12"/>
  <c r="AC59" i="12"/>
  <c r="W59" i="12"/>
  <c r="R59" i="12"/>
  <c r="E59" i="12"/>
  <c r="AI58" i="12"/>
  <c r="AH58" i="12"/>
  <c r="AG58" i="12"/>
  <c r="AC58" i="12"/>
  <c r="W58" i="12"/>
  <c r="R58" i="12"/>
  <c r="AJ58" i="12"/>
  <c r="E58" i="12"/>
  <c r="AE58" i="12" s="1"/>
  <c r="AI57" i="12"/>
  <c r="AH57" i="12"/>
  <c r="AG57" i="12"/>
  <c r="AC57" i="12"/>
  <c r="W57" i="12"/>
  <c r="R57" i="12"/>
  <c r="AJ57" i="12"/>
  <c r="E57" i="12"/>
  <c r="AE57" i="12" s="1"/>
  <c r="AI56" i="12"/>
  <c r="AH56" i="12"/>
  <c r="AG56" i="12"/>
  <c r="AC56" i="12"/>
  <c r="W56" i="12"/>
  <c r="R56" i="12"/>
  <c r="AJ56" i="12"/>
  <c r="E56" i="12"/>
  <c r="AE56" i="12" s="1"/>
  <c r="AI55" i="12"/>
  <c r="AH55" i="12"/>
  <c r="AG55" i="12"/>
  <c r="AC55" i="12"/>
  <c r="W55" i="12"/>
  <c r="R55" i="12"/>
  <c r="AJ55" i="12"/>
  <c r="E55" i="12"/>
  <c r="AI54" i="12"/>
  <c r="AH54" i="12"/>
  <c r="AG54" i="12"/>
  <c r="AC54" i="12"/>
  <c r="W54" i="12"/>
  <c r="R54" i="12"/>
  <c r="AJ54" i="12"/>
  <c r="E54" i="12"/>
  <c r="AE54" i="12"/>
  <c r="AI53" i="12"/>
  <c r="AH53" i="12"/>
  <c r="AG53" i="12"/>
  <c r="AC53" i="12"/>
  <c r="W53" i="12"/>
  <c r="R53" i="12"/>
  <c r="E53" i="12"/>
  <c r="AI52" i="12"/>
  <c r="AH52" i="12"/>
  <c r="AG52" i="12"/>
  <c r="AC52" i="12"/>
  <c r="W52" i="12"/>
  <c r="R52" i="12"/>
  <c r="AJ52" i="12"/>
  <c r="E52" i="12"/>
  <c r="AE52" i="12" s="1"/>
  <c r="AI51" i="12"/>
  <c r="AH51" i="12"/>
  <c r="AG51" i="12"/>
  <c r="AC51" i="12"/>
  <c r="W51" i="12"/>
  <c r="R51" i="12"/>
  <c r="E51" i="12"/>
  <c r="AE51" i="12" s="1"/>
  <c r="AI50" i="12"/>
  <c r="AH50" i="12"/>
  <c r="AG50" i="12"/>
  <c r="AC50" i="12"/>
  <c r="W50" i="12"/>
  <c r="R50" i="12"/>
  <c r="AJ50" i="12"/>
  <c r="E50" i="12"/>
  <c r="AE50" i="12"/>
  <c r="AI49" i="12"/>
  <c r="AH49" i="12"/>
  <c r="AG49" i="12"/>
  <c r="AC49" i="12"/>
  <c r="W49" i="12"/>
  <c r="R49" i="12"/>
  <c r="AJ49" i="12"/>
  <c r="E49" i="12"/>
  <c r="AE49" i="12" s="1"/>
  <c r="AI48" i="12"/>
  <c r="AH48" i="12"/>
  <c r="AG48" i="12"/>
  <c r="AC48" i="12"/>
  <c r="W48" i="12"/>
  <c r="R48" i="12"/>
  <c r="AJ48" i="12"/>
  <c r="E48" i="12"/>
  <c r="AI47" i="12"/>
  <c r="AH47" i="12"/>
  <c r="AG47" i="12"/>
  <c r="AC47" i="12"/>
  <c r="W47" i="12"/>
  <c r="R47" i="12"/>
  <c r="AJ47" i="12"/>
  <c r="E47" i="12"/>
  <c r="AE47" i="12" s="1"/>
  <c r="AI46" i="12"/>
  <c r="AH46" i="12"/>
  <c r="AG46" i="12"/>
  <c r="AC46" i="12"/>
  <c r="W46" i="12"/>
  <c r="R46" i="12"/>
  <c r="AJ46" i="12"/>
  <c r="E46" i="12"/>
  <c r="AE46" i="12" s="1"/>
  <c r="AI45" i="12"/>
  <c r="AH45" i="12"/>
  <c r="AG45" i="12"/>
  <c r="AC45" i="12"/>
  <c r="W45" i="12"/>
  <c r="R45" i="12"/>
  <c r="AJ45" i="12"/>
  <c r="E45" i="12"/>
  <c r="AE45" i="12" s="1"/>
  <c r="AI44" i="12"/>
  <c r="AH44" i="12"/>
  <c r="AG44" i="12"/>
  <c r="AC44" i="12"/>
  <c r="W44" i="12"/>
  <c r="R44" i="12"/>
  <c r="AJ44" i="12"/>
  <c r="E44" i="12"/>
  <c r="AI43" i="12"/>
  <c r="AH43" i="12"/>
  <c r="AG43" i="12"/>
  <c r="AC43" i="12"/>
  <c r="W43" i="12"/>
  <c r="R43" i="12"/>
  <c r="AJ43" i="12"/>
  <c r="E43" i="12"/>
  <c r="AE43" i="12"/>
  <c r="AI42" i="12"/>
  <c r="AH42" i="12"/>
  <c r="AG42" i="12"/>
  <c r="AC42" i="12"/>
  <c r="W42" i="12"/>
  <c r="R42" i="12"/>
  <c r="AJ42" i="12"/>
  <c r="E42" i="12"/>
  <c r="AI41" i="12"/>
  <c r="AH41" i="12"/>
  <c r="AG41" i="12"/>
  <c r="AC41" i="12"/>
  <c r="W41" i="12"/>
  <c r="R41" i="12"/>
  <c r="AJ41" i="12"/>
  <c r="E41" i="12"/>
  <c r="AE41" i="12" s="1"/>
  <c r="AI40" i="12"/>
  <c r="AH40" i="12"/>
  <c r="AG40" i="12"/>
  <c r="AC40" i="12"/>
  <c r="W40" i="12"/>
  <c r="R40" i="12"/>
  <c r="E40" i="12"/>
  <c r="AI39" i="12"/>
  <c r="AH39" i="12"/>
  <c r="AG39" i="12"/>
  <c r="AC39" i="12"/>
  <c r="W39" i="12"/>
  <c r="R39" i="12"/>
  <c r="AJ39" i="12"/>
  <c r="E39" i="12"/>
  <c r="AI38" i="12"/>
  <c r="AH38" i="12"/>
  <c r="AG38" i="12"/>
  <c r="AC38" i="12"/>
  <c r="W38" i="12"/>
  <c r="R38" i="12"/>
  <c r="AJ38" i="12"/>
  <c r="E38" i="12"/>
  <c r="AE38" i="12"/>
  <c r="AI37" i="12"/>
  <c r="AH37" i="12"/>
  <c r="AG37" i="12"/>
  <c r="AC37" i="12"/>
  <c r="W37" i="12"/>
  <c r="R37" i="12"/>
  <c r="AJ37" i="12"/>
  <c r="E37" i="12"/>
  <c r="AE37" i="12" s="1"/>
  <c r="AI36" i="12"/>
  <c r="AH36" i="12"/>
  <c r="AG36" i="12"/>
  <c r="AC36" i="12"/>
  <c r="W36" i="12"/>
  <c r="R36" i="12"/>
  <c r="AJ36" i="12"/>
  <c r="E36" i="12"/>
  <c r="AE36" i="12"/>
  <c r="AI35" i="12"/>
  <c r="AH35" i="12"/>
  <c r="AG35" i="12"/>
  <c r="AC35" i="12"/>
  <c r="W35" i="12"/>
  <c r="R35" i="12"/>
  <c r="AJ35" i="12"/>
  <c r="E35" i="12"/>
  <c r="AE35" i="12" s="1"/>
  <c r="AI34" i="12"/>
  <c r="AH34" i="12"/>
  <c r="AG34" i="12"/>
  <c r="AC34" i="12"/>
  <c r="W34" i="12"/>
  <c r="R34" i="12"/>
  <c r="E34" i="12"/>
  <c r="AE34" i="12" s="1"/>
  <c r="AI33" i="12"/>
  <c r="AH33" i="12"/>
  <c r="AG33" i="12"/>
  <c r="AC33" i="12"/>
  <c r="W33" i="12"/>
  <c r="R33" i="12"/>
  <c r="AJ33" i="12"/>
  <c r="E33" i="12"/>
  <c r="AI32" i="12"/>
  <c r="AH32" i="12"/>
  <c r="AG32" i="12"/>
  <c r="AC32" i="12"/>
  <c r="W32" i="12"/>
  <c r="R32" i="12"/>
  <c r="AJ32" i="12"/>
  <c r="E32" i="12"/>
  <c r="AE32" i="12" s="1"/>
  <c r="AI31" i="12"/>
  <c r="AH31" i="12"/>
  <c r="AG31" i="12"/>
  <c r="AC31" i="12"/>
  <c r="W31" i="12"/>
  <c r="R31" i="12"/>
  <c r="AJ31" i="12"/>
  <c r="E31" i="12"/>
  <c r="AE31" i="12" s="1"/>
  <c r="AI30" i="12"/>
  <c r="AH30" i="12"/>
  <c r="AG30" i="12"/>
  <c r="AC30" i="12"/>
  <c r="W30" i="12"/>
  <c r="R30" i="12"/>
  <c r="AJ30" i="12"/>
  <c r="E30" i="12"/>
  <c r="AE30" i="12"/>
  <c r="AI29" i="12"/>
  <c r="AH29" i="12"/>
  <c r="AG29" i="12"/>
  <c r="AC29" i="12"/>
  <c r="W29" i="12"/>
  <c r="R29" i="12"/>
  <c r="E29" i="12"/>
  <c r="AI28" i="12"/>
  <c r="AH28" i="12"/>
  <c r="AG28" i="12"/>
  <c r="AC28" i="12"/>
  <c r="W28" i="12"/>
  <c r="R28" i="12"/>
  <c r="AJ28" i="12"/>
  <c r="E28" i="12"/>
  <c r="AI27" i="12"/>
  <c r="AH27" i="12"/>
  <c r="AG27" i="12"/>
  <c r="AC27" i="12"/>
  <c r="W27" i="12"/>
  <c r="R27" i="12"/>
  <c r="AJ27" i="12"/>
  <c r="E27" i="12"/>
  <c r="AE27" i="12"/>
  <c r="AI26" i="12"/>
  <c r="AH26" i="12"/>
  <c r="AG26" i="12"/>
  <c r="AC26" i="12"/>
  <c r="W26" i="12"/>
  <c r="R26" i="12"/>
  <c r="AJ26" i="12"/>
  <c r="E26" i="12"/>
  <c r="AE26" i="12" s="1"/>
  <c r="AI25" i="12"/>
  <c r="AH25" i="12"/>
  <c r="AG25" i="12"/>
  <c r="AC25" i="12"/>
  <c r="W25" i="12"/>
  <c r="R25" i="12"/>
  <c r="AJ25" i="12"/>
  <c r="E25" i="12"/>
  <c r="AE25" i="12"/>
  <c r="AI24" i="12"/>
  <c r="AH24" i="12"/>
  <c r="AG24" i="12"/>
  <c r="AC24" i="12"/>
  <c r="W24" i="12"/>
  <c r="R24" i="12"/>
  <c r="AJ24" i="12"/>
  <c r="E24" i="12"/>
  <c r="AE24" i="12" s="1"/>
  <c r="AI23" i="12"/>
  <c r="AH23" i="12"/>
  <c r="AG23" i="12"/>
  <c r="AC23" i="12"/>
  <c r="W23" i="12"/>
  <c r="R23" i="12"/>
  <c r="AJ23" i="12"/>
  <c r="E23" i="12"/>
  <c r="AE23" i="12"/>
  <c r="AI22" i="12"/>
  <c r="AH22" i="12"/>
  <c r="AG22" i="12"/>
  <c r="AC22" i="12"/>
  <c r="W22" i="12"/>
  <c r="R22" i="12"/>
  <c r="E22" i="12"/>
  <c r="AI21" i="12"/>
  <c r="AH21" i="12"/>
  <c r="AG21" i="12"/>
  <c r="AC21" i="12"/>
  <c r="W21" i="12"/>
  <c r="R21" i="12"/>
  <c r="E21" i="12"/>
  <c r="AE21" i="12" s="1"/>
  <c r="AI20" i="12"/>
  <c r="AH20" i="12"/>
  <c r="AG20" i="12"/>
  <c r="AC20" i="12"/>
  <c r="W20" i="12"/>
  <c r="R20" i="12"/>
  <c r="E20" i="12"/>
  <c r="AE20" i="12" s="1"/>
  <c r="AI19" i="12"/>
  <c r="AH19" i="12"/>
  <c r="AG19" i="12"/>
  <c r="AC19" i="12"/>
  <c r="W19" i="12"/>
  <c r="R19" i="12"/>
  <c r="AJ19" i="12"/>
  <c r="E19" i="12"/>
  <c r="AE19" i="12" s="1"/>
  <c r="AI18" i="12"/>
  <c r="AH18" i="12"/>
  <c r="AG18" i="12"/>
  <c r="AC18" i="12"/>
  <c r="W18" i="12"/>
  <c r="R18" i="12"/>
  <c r="AJ18" i="12"/>
  <c r="E18" i="12"/>
  <c r="AE18" i="12"/>
  <c r="AI17" i="12"/>
  <c r="AH17" i="12"/>
  <c r="AG17" i="12"/>
  <c r="AC17" i="12"/>
  <c r="W17" i="12"/>
  <c r="R17" i="12"/>
  <c r="AJ17" i="12"/>
  <c r="E17" i="12"/>
  <c r="AI16" i="12"/>
  <c r="AH16" i="12"/>
  <c r="AG16" i="12"/>
  <c r="AC16" i="12"/>
  <c r="W16" i="12"/>
  <c r="R16" i="12"/>
  <c r="AJ16" i="12"/>
  <c r="E16" i="12"/>
  <c r="AE16" i="12" s="1"/>
  <c r="AI15" i="12"/>
  <c r="AH15" i="12"/>
  <c r="AG15" i="12"/>
  <c r="AC15" i="12"/>
  <c r="W15" i="12"/>
  <c r="R15" i="12"/>
  <c r="AJ15" i="12"/>
  <c r="E15" i="12"/>
  <c r="AE15" i="12" s="1"/>
  <c r="AI14" i="12"/>
  <c r="AH14" i="12"/>
  <c r="AG14" i="12"/>
  <c r="AC14" i="12"/>
  <c r="W14" i="12"/>
  <c r="R14" i="12"/>
  <c r="AJ14" i="12"/>
  <c r="E14" i="12"/>
  <c r="AE14" i="12" s="1"/>
  <c r="AI13" i="12"/>
  <c r="AH13" i="12"/>
  <c r="AG13" i="12"/>
  <c r="AC13" i="12"/>
  <c r="W13" i="12"/>
  <c r="R13" i="12"/>
  <c r="AJ13" i="12"/>
  <c r="E13" i="12"/>
  <c r="AE13" i="12" s="1"/>
  <c r="AI12" i="12"/>
  <c r="AH12" i="12"/>
  <c r="AG12" i="12"/>
  <c r="AC12" i="12"/>
  <c r="W12" i="12"/>
  <c r="R12" i="12"/>
  <c r="AJ12" i="12"/>
  <c r="E12" i="12"/>
  <c r="AE12" i="12" s="1"/>
  <c r="AI11" i="12"/>
  <c r="AH11" i="12"/>
  <c r="AG11" i="12"/>
  <c r="AC11" i="12"/>
  <c r="W11" i="12"/>
  <c r="R11" i="12"/>
  <c r="AJ11" i="12"/>
  <c r="E11" i="12"/>
  <c r="AE11" i="12" s="1"/>
  <c r="AI10" i="12"/>
  <c r="AH10" i="12"/>
  <c r="AG10" i="12"/>
  <c r="AC10" i="12"/>
  <c r="W10" i="12"/>
  <c r="R10" i="12"/>
  <c r="AJ10" i="12"/>
  <c r="E10" i="12"/>
  <c r="AI9" i="12"/>
  <c r="AH9" i="12"/>
  <c r="AG9" i="12"/>
  <c r="AC9" i="12"/>
  <c r="W9" i="12"/>
  <c r="R9" i="12"/>
  <c r="AJ9" i="12"/>
  <c r="E9" i="12"/>
  <c r="AE9" i="12"/>
  <c r="AI8" i="12"/>
  <c r="AH8" i="12"/>
  <c r="AG8" i="12"/>
  <c r="AC8" i="12"/>
  <c r="W8" i="12"/>
  <c r="R8" i="12"/>
  <c r="AJ8" i="12"/>
  <c r="E8" i="12"/>
  <c r="AE8" i="12" s="1"/>
  <c r="AI7" i="12"/>
  <c r="AH7" i="12"/>
  <c r="AG7" i="12"/>
  <c r="AC7" i="12"/>
  <c r="W7" i="12"/>
  <c r="R7" i="12"/>
  <c r="AJ7" i="12"/>
  <c r="E7" i="12"/>
  <c r="AE7" i="12"/>
  <c r="AI6" i="12"/>
  <c r="AH6" i="12"/>
  <c r="AG6" i="12"/>
  <c r="AC6" i="12"/>
  <c r="W6" i="12"/>
  <c r="R6" i="12"/>
  <c r="R84" i="12" s="1"/>
  <c r="S86" i="12" s="1"/>
  <c r="AJ6" i="12"/>
  <c r="E6" i="12"/>
  <c r="Y84" i="11"/>
  <c r="Y86" i="11" s="1"/>
  <c r="X84" i="11"/>
  <c r="AK84" i="11" s="1"/>
  <c r="V84" i="11"/>
  <c r="U84" i="11"/>
  <c r="T84" i="11"/>
  <c r="S84" i="11"/>
  <c r="AF84" i="11" s="1"/>
  <c r="Q84" i="11"/>
  <c r="P84" i="11"/>
  <c r="L84" i="11"/>
  <c r="AL84" i="11" s="1"/>
  <c r="I84" i="11"/>
  <c r="H84" i="11"/>
  <c r="G84" i="11"/>
  <c r="AG84" i="11" s="1"/>
  <c r="D84" i="11"/>
  <c r="C84" i="11"/>
  <c r="AI83" i="11"/>
  <c r="AH83" i="11"/>
  <c r="AG83" i="11"/>
  <c r="AC83" i="11"/>
  <c r="W83" i="11"/>
  <c r="R83" i="11"/>
  <c r="AJ83" i="11"/>
  <c r="E83" i="11"/>
  <c r="AE83" i="11" s="1"/>
  <c r="AI82" i="11"/>
  <c r="AH82" i="11"/>
  <c r="AG82" i="11"/>
  <c r="AC82" i="11"/>
  <c r="W82" i="11"/>
  <c r="AJ82" i="11" s="1"/>
  <c r="R82" i="11"/>
  <c r="AE82" i="11" s="1"/>
  <c r="E82" i="11"/>
  <c r="AI81" i="11"/>
  <c r="AH81" i="11"/>
  <c r="AG81" i="11"/>
  <c r="AC81" i="11"/>
  <c r="W81" i="11"/>
  <c r="AJ81" i="11" s="1"/>
  <c r="R81" i="11"/>
  <c r="E81" i="11"/>
  <c r="AI80" i="11"/>
  <c r="AH80" i="11"/>
  <c r="AG80" i="11"/>
  <c r="AC80" i="11"/>
  <c r="W80" i="11"/>
  <c r="R80" i="11"/>
  <c r="AJ80" i="11"/>
  <c r="E80" i="11"/>
  <c r="AE80" i="11" s="1"/>
  <c r="AI79" i="11"/>
  <c r="AH79" i="11"/>
  <c r="AG79" i="11"/>
  <c r="AC79" i="11"/>
  <c r="W79" i="11"/>
  <c r="AJ79" i="11" s="1"/>
  <c r="R79" i="11"/>
  <c r="E79" i="11"/>
  <c r="AI78" i="11"/>
  <c r="AH78" i="11"/>
  <c r="AG78" i="11"/>
  <c r="AC78" i="11"/>
  <c r="W78" i="11"/>
  <c r="R78" i="11"/>
  <c r="E78" i="11"/>
  <c r="AE78" i="11" s="1"/>
  <c r="AI77" i="11"/>
  <c r="AH77" i="11"/>
  <c r="AG77" i="11"/>
  <c r="AC77" i="11"/>
  <c r="W77" i="11"/>
  <c r="R77" i="11"/>
  <c r="AE77" i="11" s="1"/>
  <c r="E77" i="11"/>
  <c r="AI76" i="11"/>
  <c r="AH76" i="11"/>
  <c r="AG76" i="11"/>
  <c r="AC76" i="11"/>
  <c r="W76" i="11"/>
  <c r="AJ76" i="11" s="1"/>
  <c r="R76" i="11"/>
  <c r="E76" i="11"/>
  <c r="AE76" i="11" s="1"/>
  <c r="AI75" i="11"/>
  <c r="AH75" i="11"/>
  <c r="AG75" i="11"/>
  <c r="AC75" i="11"/>
  <c r="W75" i="11"/>
  <c r="R75" i="11"/>
  <c r="AJ75" i="11"/>
  <c r="E75" i="11"/>
  <c r="AE75" i="11" s="1"/>
  <c r="AI74" i="11"/>
  <c r="AH74" i="11"/>
  <c r="AG74" i="11"/>
  <c r="AC74" i="11"/>
  <c r="W74" i="11"/>
  <c r="AJ74" i="11" s="1"/>
  <c r="R74" i="11"/>
  <c r="E74" i="11"/>
  <c r="AI73" i="11"/>
  <c r="AH73" i="11"/>
  <c r="AG73" i="11"/>
  <c r="AC73" i="11"/>
  <c r="W73" i="11"/>
  <c r="R73" i="11"/>
  <c r="AJ73" i="11"/>
  <c r="E73" i="11"/>
  <c r="AE73" i="11" s="1"/>
  <c r="AI72" i="11"/>
  <c r="AH72" i="11"/>
  <c r="AG72" i="11"/>
  <c r="AC72" i="11"/>
  <c r="W72" i="11"/>
  <c r="R72" i="11"/>
  <c r="E72" i="11"/>
  <c r="AI71" i="11"/>
  <c r="AH71" i="11"/>
  <c r="AG71" i="11"/>
  <c r="AC71" i="11"/>
  <c r="W71" i="11"/>
  <c r="AJ71" i="11" s="1"/>
  <c r="R71" i="11"/>
  <c r="E71" i="11"/>
  <c r="AI70" i="11"/>
  <c r="AH70" i="11"/>
  <c r="AG70" i="11"/>
  <c r="AC70" i="11"/>
  <c r="W70" i="11"/>
  <c r="R70" i="11"/>
  <c r="E70" i="11"/>
  <c r="AI69" i="11"/>
  <c r="AH69" i="11"/>
  <c r="AG69" i="11"/>
  <c r="AC69" i="11"/>
  <c r="W69" i="11"/>
  <c r="R69" i="11"/>
  <c r="E69" i="11"/>
  <c r="AI68" i="11"/>
  <c r="AH68" i="11"/>
  <c r="AG68" i="11"/>
  <c r="AC68" i="11"/>
  <c r="W68" i="11"/>
  <c r="AJ68" i="11" s="1"/>
  <c r="R68" i="11"/>
  <c r="E68" i="11"/>
  <c r="AI67" i="11"/>
  <c r="AH67" i="11"/>
  <c r="AG67" i="11"/>
  <c r="AC67" i="11"/>
  <c r="W67" i="11"/>
  <c r="R67" i="11"/>
  <c r="E67" i="11"/>
  <c r="AI66" i="11"/>
  <c r="AH66" i="11"/>
  <c r="AG66" i="11"/>
  <c r="AC66" i="11"/>
  <c r="W66" i="11"/>
  <c r="R66" i="11"/>
  <c r="E66" i="11"/>
  <c r="AI65" i="11"/>
  <c r="AH65" i="11"/>
  <c r="AG65" i="11"/>
  <c r="AC65" i="11"/>
  <c r="W65" i="11"/>
  <c r="R65" i="11"/>
  <c r="AJ65" i="11"/>
  <c r="E65" i="11"/>
  <c r="AE65" i="11" s="1"/>
  <c r="AI64" i="11"/>
  <c r="AH64" i="11"/>
  <c r="AG64" i="11"/>
  <c r="AC64" i="11"/>
  <c r="W64" i="11"/>
  <c r="R64" i="11"/>
  <c r="AJ64" i="11"/>
  <c r="E64" i="11"/>
  <c r="AI63" i="11"/>
  <c r="AH63" i="11"/>
  <c r="AG63" i="11"/>
  <c r="AC63" i="11"/>
  <c r="W63" i="11"/>
  <c r="R63" i="11"/>
  <c r="AJ63" i="11"/>
  <c r="E63" i="11"/>
  <c r="AE63" i="11" s="1"/>
  <c r="AI62" i="11"/>
  <c r="AH62" i="11"/>
  <c r="AG62" i="11"/>
  <c r="AC62" i="11"/>
  <c r="W62" i="11"/>
  <c r="R62" i="11"/>
  <c r="E62" i="11"/>
  <c r="AI61" i="11"/>
  <c r="AH61" i="11"/>
  <c r="AG61" i="11"/>
  <c r="AC61" i="11"/>
  <c r="W61" i="11"/>
  <c r="R61" i="11"/>
  <c r="AJ61" i="11"/>
  <c r="E61" i="11"/>
  <c r="AE61" i="11" s="1"/>
  <c r="AI60" i="11"/>
  <c r="AH60" i="11"/>
  <c r="AG60" i="11"/>
  <c r="AC60" i="11"/>
  <c r="W60" i="11"/>
  <c r="R60" i="11"/>
  <c r="AJ60" i="11"/>
  <c r="E60" i="11"/>
  <c r="AI59" i="11"/>
  <c r="AH59" i="11"/>
  <c r="AG59" i="11"/>
  <c r="AC59" i="11"/>
  <c r="W59" i="11"/>
  <c r="R59" i="11"/>
  <c r="AJ59" i="11"/>
  <c r="E59" i="11"/>
  <c r="AI58" i="11"/>
  <c r="AH58" i="11"/>
  <c r="AG58" i="11"/>
  <c r="AC58" i="11"/>
  <c r="W58" i="11"/>
  <c r="R58" i="11"/>
  <c r="AJ58" i="11"/>
  <c r="E58" i="11"/>
  <c r="AI57" i="11"/>
  <c r="AH57" i="11"/>
  <c r="AG57" i="11"/>
  <c r="AC57" i="11"/>
  <c r="W57" i="11"/>
  <c r="R57" i="11"/>
  <c r="AJ57" i="11"/>
  <c r="E57" i="11"/>
  <c r="AI56" i="11"/>
  <c r="AH56" i="11"/>
  <c r="AG56" i="11"/>
  <c r="AC56" i="11"/>
  <c r="W56" i="11"/>
  <c r="R56" i="11"/>
  <c r="AJ56" i="11"/>
  <c r="E56" i="11"/>
  <c r="AE56" i="11" s="1"/>
  <c r="AI55" i="11"/>
  <c r="AH55" i="11"/>
  <c r="AG55" i="11"/>
  <c r="AC55" i="11"/>
  <c r="W55" i="11"/>
  <c r="R55" i="11"/>
  <c r="AJ55" i="11"/>
  <c r="E55" i="11"/>
  <c r="AE55" i="11" s="1"/>
  <c r="AI54" i="11"/>
  <c r="AH54" i="11"/>
  <c r="AG54" i="11"/>
  <c r="AC54" i="11"/>
  <c r="W54" i="11"/>
  <c r="AJ54" i="11" s="1"/>
  <c r="R54" i="11"/>
  <c r="AE54" i="11" s="1"/>
  <c r="E54" i="11"/>
  <c r="AI53" i="11"/>
  <c r="AH53" i="11"/>
  <c r="AG53" i="11"/>
  <c r="AC53" i="11"/>
  <c r="W53" i="11"/>
  <c r="R53" i="11"/>
  <c r="AJ53" i="11"/>
  <c r="E53" i="11"/>
  <c r="AE53" i="11" s="1"/>
  <c r="AI52" i="11"/>
  <c r="AH52" i="11"/>
  <c r="AG52" i="11"/>
  <c r="AC52" i="11"/>
  <c r="W52" i="11"/>
  <c r="R52" i="11"/>
  <c r="AJ52" i="11"/>
  <c r="E52" i="11"/>
  <c r="AE52" i="11" s="1"/>
  <c r="AI51" i="11"/>
  <c r="AH51" i="11"/>
  <c r="AG51" i="11"/>
  <c r="AC51" i="11"/>
  <c r="W51" i="11"/>
  <c r="R51" i="11"/>
  <c r="AJ51" i="11"/>
  <c r="E51" i="11"/>
  <c r="AE51" i="11" s="1"/>
  <c r="AI50" i="11"/>
  <c r="AH50" i="11"/>
  <c r="AG50" i="11"/>
  <c r="AC50" i="11"/>
  <c r="W50" i="11"/>
  <c r="R50" i="11"/>
  <c r="AJ50" i="11"/>
  <c r="E50" i="11"/>
  <c r="AI49" i="11"/>
  <c r="AH49" i="11"/>
  <c r="AG49" i="11"/>
  <c r="AC49" i="11"/>
  <c r="W49" i="11"/>
  <c r="R49" i="11"/>
  <c r="AJ49" i="11"/>
  <c r="E49" i="11"/>
  <c r="AE49" i="11" s="1"/>
  <c r="AI48" i="11"/>
  <c r="AH48" i="11"/>
  <c r="AG48" i="11"/>
  <c r="AC48" i="11"/>
  <c r="W48" i="11"/>
  <c r="R48" i="11"/>
  <c r="AJ48" i="11"/>
  <c r="E48" i="11"/>
  <c r="AI47" i="11"/>
  <c r="AH47" i="11"/>
  <c r="AG47" i="11"/>
  <c r="AC47" i="11"/>
  <c r="W47" i="11"/>
  <c r="R47" i="11"/>
  <c r="AJ47" i="11"/>
  <c r="E47" i="11"/>
  <c r="AE47" i="11" s="1"/>
  <c r="AI46" i="11"/>
  <c r="AH46" i="11"/>
  <c r="AG46" i="11"/>
  <c r="AC46" i="11"/>
  <c r="W46" i="11"/>
  <c r="R46" i="11"/>
  <c r="E46" i="11"/>
  <c r="AI45" i="11"/>
  <c r="AH45" i="11"/>
  <c r="AG45" i="11"/>
  <c r="AC45" i="11"/>
  <c r="W45" i="11"/>
  <c r="R45" i="11"/>
  <c r="AJ45" i="11"/>
  <c r="E45" i="11"/>
  <c r="AE45" i="11" s="1"/>
  <c r="AI44" i="11"/>
  <c r="AH44" i="11"/>
  <c r="AG44" i="11"/>
  <c r="AC44" i="11"/>
  <c r="W44" i="11"/>
  <c r="R44" i="11"/>
  <c r="AJ44" i="11"/>
  <c r="E44" i="11"/>
  <c r="AE44" i="11" s="1"/>
  <c r="AI43" i="11"/>
  <c r="AH43" i="11"/>
  <c r="AG43" i="11"/>
  <c r="AC43" i="11"/>
  <c r="W43" i="11"/>
  <c r="R43" i="11"/>
  <c r="AJ43" i="11"/>
  <c r="E43" i="11"/>
  <c r="AE43" i="11" s="1"/>
  <c r="AI42" i="11"/>
  <c r="AH42" i="11"/>
  <c r="AG42" i="11"/>
  <c r="AC42" i="11"/>
  <c r="W42" i="11"/>
  <c r="R42" i="11"/>
  <c r="AJ42" i="11"/>
  <c r="E42" i="11"/>
  <c r="AE42" i="11" s="1"/>
  <c r="AI41" i="11"/>
  <c r="AH41" i="11"/>
  <c r="AG41" i="11"/>
  <c r="AC41" i="11"/>
  <c r="W41" i="11"/>
  <c r="R41" i="11"/>
  <c r="AJ41" i="11"/>
  <c r="E41" i="11"/>
  <c r="AI40" i="11"/>
  <c r="AH40" i="11"/>
  <c r="AG40" i="11"/>
  <c r="AC40" i="11"/>
  <c r="W40" i="11"/>
  <c r="R40" i="11"/>
  <c r="AJ40" i="11"/>
  <c r="E40" i="11"/>
  <c r="AE40" i="11" s="1"/>
  <c r="AI39" i="11"/>
  <c r="AH39" i="11"/>
  <c r="AG39" i="11"/>
  <c r="AC39" i="11"/>
  <c r="W39" i="11"/>
  <c r="R39" i="11"/>
  <c r="AJ39" i="11"/>
  <c r="E39" i="11"/>
  <c r="AI38" i="11"/>
  <c r="AH38" i="11"/>
  <c r="AG38" i="11"/>
  <c r="AC38" i="11"/>
  <c r="W38" i="11"/>
  <c r="R38" i="11"/>
  <c r="E38" i="11"/>
  <c r="AI37" i="11"/>
  <c r="AH37" i="11"/>
  <c r="AG37" i="11"/>
  <c r="AC37" i="11"/>
  <c r="W37" i="11"/>
  <c r="R37" i="11"/>
  <c r="E37" i="11"/>
  <c r="AI36" i="11"/>
  <c r="AH36" i="11"/>
  <c r="AG36" i="11"/>
  <c r="AC36" i="11"/>
  <c r="W36" i="11"/>
  <c r="R36" i="11"/>
  <c r="E36" i="11"/>
  <c r="AI35" i="11"/>
  <c r="AH35" i="11"/>
  <c r="AG35" i="11"/>
  <c r="AC35" i="11"/>
  <c r="W35" i="11"/>
  <c r="AJ35" i="11" s="1"/>
  <c r="R35" i="11"/>
  <c r="E35" i="11"/>
  <c r="AE35" i="11" s="1"/>
  <c r="AI34" i="11"/>
  <c r="AH34" i="11"/>
  <c r="AG34" i="11"/>
  <c r="AC34" i="11"/>
  <c r="W34" i="11"/>
  <c r="R34" i="11"/>
  <c r="AJ34" i="11"/>
  <c r="E34" i="11"/>
  <c r="AI33" i="11"/>
  <c r="AH33" i="11"/>
  <c r="AG33" i="11"/>
  <c r="AC33" i="11"/>
  <c r="W33" i="11"/>
  <c r="R33" i="11"/>
  <c r="AJ33" i="11"/>
  <c r="E33" i="11"/>
  <c r="AI32" i="11"/>
  <c r="AH32" i="11"/>
  <c r="AG32" i="11"/>
  <c r="AC32" i="11"/>
  <c r="W32" i="11"/>
  <c r="R32" i="11"/>
  <c r="AJ32" i="11"/>
  <c r="E32" i="11"/>
  <c r="AE32" i="11" s="1"/>
  <c r="AI31" i="11"/>
  <c r="AH31" i="11"/>
  <c r="AG31" i="11"/>
  <c r="AC31" i="11"/>
  <c r="W31" i="11"/>
  <c r="R31" i="11"/>
  <c r="AJ31" i="11"/>
  <c r="E31" i="11"/>
  <c r="AI30" i="11"/>
  <c r="AH30" i="11"/>
  <c r="AG30" i="11"/>
  <c r="AC30" i="11"/>
  <c r="W30" i="11"/>
  <c r="R30" i="11"/>
  <c r="AJ30" i="11"/>
  <c r="E30" i="11"/>
  <c r="AE30" i="11" s="1"/>
  <c r="AI29" i="11"/>
  <c r="AH29" i="11"/>
  <c r="AG29" i="11"/>
  <c r="AC29" i="11"/>
  <c r="W29" i="11"/>
  <c r="R29" i="11"/>
  <c r="AJ29" i="11"/>
  <c r="E29" i="11"/>
  <c r="AE29" i="11" s="1"/>
  <c r="AI28" i="11"/>
  <c r="AH28" i="11"/>
  <c r="AG28" i="11"/>
  <c r="AC28" i="11"/>
  <c r="W28" i="11"/>
  <c r="AJ28" i="11" s="1"/>
  <c r="R28" i="11"/>
  <c r="E28" i="11"/>
  <c r="AI27" i="11"/>
  <c r="AH27" i="11"/>
  <c r="AG27" i="11"/>
  <c r="AC27" i="11"/>
  <c r="W27" i="11"/>
  <c r="R27" i="11"/>
  <c r="E27" i="11"/>
  <c r="AI26" i="11"/>
  <c r="AH26" i="11"/>
  <c r="AG26" i="11"/>
  <c r="AC26" i="11"/>
  <c r="W26" i="11"/>
  <c r="AJ26" i="11" s="1"/>
  <c r="R26" i="11"/>
  <c r="E26" i="11"/>
  <c r="AE26" i="11" s="1"/>
  <c r="AI25" i="11"/>
  <c r="AH25" i="11"/>
  <c r="AG25" i="11"/>
  <c r="AC25" i="11"/>
  <c r="W25" i="11"/>
  <c r="R25" i="11"/>
  <c r="AJ25" i="11"/>
  <c r="E25" i="11"/>
  <c r="AE25" i="11" s="1"/>
  <c r="AI24" i="11"/>
  <c r="AH24" i="11"/>
  <c r="AG24" i="11"/>
  <c r="AC24" i="11"/>
  <c r="W24" i="11"/>
  <c r="AJ24" i="11" s="1"/>
  <c r="R24" i="11"/>
  <c r="E24" i="11"/>
  <c r="AI23" i="11"/>
  <c r="AH23" i="11"/>
  <c r="AG23" i="11"/>
  <c r="AC23" i="11"/>
  <c r="W23" i="11"/>
  <c r="AJ23" i="11" s="1"/>
  <c r="R23" i="11"/>
  <c r="E23" i="11"/>
  <c r="AI22" i="11"/>
  <c r="AH22" i="11"/>
  <c r="AG22" i="11"/>
  <c r="AC22" i="11"/>
  <c r="W22" i="11"/>
  <c r="R22" i="11"/>
  <c r="AJ22" i="11"/>
  <c r="E22" i="11"/>
  <c r="AE22" i="11" s="1"/>
  <c r="AI21" i="11"/>
  <c r="AH21" i="11"/>
  <c r="AG21" i="11"/>
  <c r="AC21" i="11"/>
  <c r="W21" i="11"/>
  <c r="AJ21" i="11" s="1"/>
  <c r="R21" i="11"/>
  <c r="E21" i="11"/>
  <c r="AI20" i="11"/>
  <c r="AH20" i="11"/>
  <c r="AG20" i="11"/>
  <c r="AC20" i="11"/>
  <c r="W20" i="11"/>
  <c r="R20" i="11"/>
  <c r="E20" i="11"/>
  <c r="AI19" i="11"/>
  <c r="AH19" i="11"/>
  <c r="AG19" i="11"/>
  <c r="AC19" i="11"/>
  <c r="W19" i="11"/>
  <c r="AJ19" i="11" s="1"/>
  <c r="R19" i="11"/>
  <c r="E19" i="11"/>
  <c r="AI18" i="11"/>
  <c r="AH18" i="11"/>
  <c r="AG18" i="11"/>
  <c r="AC18" i="11"/>
  <c r="W18" i="11"/>
  <c r="R18" i="11"/>
  <c r="AJ18" i="11"/>
  <c r="E18" i="11"/>
  <c r="AE18" i="11" s="1"/>
  <c r="AI17" i="11"/>
  <c r="AH17" i="11"/>
  <c r="AG17" i="11"/>
  <c r="AC17" i="11"/>
  <c r="W17" i="11"/>
  <c r="R17" i="11"/>
  <c r="AJ17" i="11"/>
  <c r="E17" i="11"/>
  <c r="AE17" i="11" s="1"/>
  <c r="AI16" i="11"/>
  <c r="AH16" i="11"/>
  <c r="AG16" i="11"/>
  <c r="AC16" i="11"/>
  <c r="W16" i="11"/>
  <c r="R16" i="11"/>
  <c r="E16" i="11"/>
  <c r="AI15" i="11"/>
  <c r="AH15" i="11"/>
  <c r="AG15" i="11"/>
  <c r="AC15" i="11"/>
  <c r="W15" i="11"/>
  <c r="AJ15" i="11" s="1"/>
  <c r="R15" i="11"/>
  <c r="E15" i="11"/>
  <c r="AI14" i="11"/>
  <c r="AH14" i="11"/>
  <c r="AG14" i="11"/>
  <c r="AC14" i="11"/>
  <c r="W14" i="11"/>
  <c r="AJ14" i="11" s="1"/>
  <c r="R14" i="11"/>
  <c r="E14" i="11"/>
  <c r="AI13" i="11"/>
  <c r="AH13" i="11"/>
  <c r="AG13" i="11"/>
  <c r="AC13" i="11"/>
  <c r="W13" i="11"/>
  <c r="AJ13" i="11" s="1"/>
  <c r="R13" i="11"/>
  <c r="E13" i="11"/>
  <c r="AI12" i="11"/>
  <c r="AH12" i="11"/>
  <c r="AG12" i="11"/>
  <c r="AC12" i="11"/>
  <c r="W12" i="11"/>
  <c r="AJ12" i="11" s="1"/>
  <c r="R12" i="11"/>
  <c r="E12" i="11"/>
  <c r="AI11" i="11"/>
  <c r="AH11" i="11"/>
  <c r="AG11" i="11"/>
  <c r="AC11" i="11"/>
  <c r="W11" i="11"/>
  <c r="AJ11" i="11" s="1"/>
  <c r="R11" i="11"/>
  <c r="E11" i="11"/>
  <c r="AI10" i="11"/>
  <c r="AH10" i="11"/>
  <c r="AG10" i="11"/>
  <c r="AC10" i="11"/>
  <c r="W10" i="11"/>
  <c r="AJ10" i="11" s="1"/>
  <c r="R10" i="11"/>
  <c r="E10" i="11"/>
  <c r="AI9" i="11"/>
  <c r="AH9" i="11"/>
  <c r="AG9" i="11"/>
  <c r="AC9" i="11"/>
  <c r="W9" i="11"/>
  <c r="AJ9" i="11" s="1"/>
  <c r="R9" i="11"/>
  <c r="E9" i="11"/>
  <c r="AI8" i="11"/>
  <c r="AH8" i="11"/>
  <c r="AG8" i="11"/>
  <c r="AC8" i="11"/>
  <c r="W8" i="11"/>
  <c r="AJ8" i="11" s="1"/>
  <c r="R8" i="11"/>
  <c r="E8" i="11"/>
  <c r="AI7" i="11"/>
  <c r="AH7" i="11"/>
  <c r="AG7" i="11"/>
  <c r="AC7" i="11"/>
  <c r="W7" i="11"/>
  <c r="R7" i="11"/>
  <c r="AJ7" i="11"/>
  <c r="E7" i="11"/>
  <c r="AE7" i="11" s="1"/>
  <c r="AI6" i="11"/>
  <c r="AH6" i="11"/>
  <c r="AG6" i="11"/>
  <c r="AC6" i="11"/>
  <c r="W6" i="11"/>
  <c r="R6" i="11"/>
  <c r="E6" i="11"/>
  <c r="AG84" i="12"/>
  <c r="AI84" i="12"/>
  <c r="AE28" i="12"/>
  <c r="AE40" i="12"/>
  <c r="AE48" i="12"/>
  <c r="AE72" i="12"/>
  <c r="AE80" i="12"/>
  <c r="AE38" i="11"/>
  <c r="AE66" i="11"/>
  <c r="AJ69" i="11"/>
  <c r="AJ72" i="11"/>
  <c r="AJ70" i="11"/>
  <c r="AE33" i="12"/>
  <c r="AJ53" i="12"/>
  <c r="AI84" i="11"/>
  <c r="AE48" i="11"/>
  <c r="AE57" i="11"/>
  <c r="AJ37" i="11"/>
  <c r="AJ78" i="11"/>
  <c r="AJ20" i="11"/>
  <c r="AJ27" i="11"/>
  <c r="AJ36" i="11"/>
  <c r="AJ38" i="11"/>
  <c r="AJ77" i="11"/>
  <c r="AE39" i="11"/>
  <c r="AE33" i="11"/>
  <c r="AE59" i="11"/>
  <c r="AE42" i="12"/>
  <c r="AE64" i="12"/>
  <c r="AE75" i="12"/>
  <c r="AE6" i="12"/>
  <c r="AJ22" i="12"/>
  <c r="AJ29" i="12"/>
  <c r="AJ40" i="12"/>
  <c r="AJ51" i="12"/>
  <c r="AJ59" i="12"/>
  <c r="AJ79" i="12"/>
  <c r="AJ21" i="12"/>
  <c r="AJ34" i="12"/>
  <c r="AJ65" i="12"/>
  <c r="AE74" i="12"/>
  <c r="AE55" i="12"/>
  <c r="AH84" i="11"/>
  <c r="AJ62" i="11"/>
  <c r="AJ16" i="11"/>
  <c r="AJ46" i="11"/>
  <c r="AJ66" i="11"/>
  <c r="AJ67" i="11"/>
  <c r="AE24" i="11"/>
  <c r="AE41" i="11"/>
  <c r="AE68" i="11"/>
  <c r="AE64" i="11"/>
  <c r="AE59" i="12"/>
  <c r="J84" i="11"/>
  <c r="AE39" i="12"/>
  <c r="W84" i="12"/>
  <c r="X86" i="12" s="1"/>
  <c r="AE17" i="12"/>
  <c r="AJ20" i="12"/>
  <c r="AE44" i="12"/>
  <c r="AE60" i="12"/>
  <c r="AE71" i="12"/>
  <c r="AE76" i="12"/>
  <c r="AC84" i="12"/>
  <c r="AE10" i="12"/>
  <c r="E84" i="12"/>
  <c r="F86" i="12" s="1"/>
  <c r="J84" i="12"/>
  <c r="K86" i="12" s="1"/>
  <c r="AL84" i="12"/>
  <c r="L86" i="11" l="1"/>
  <c r="AL86" i="11" s="1"/>
  <c r="AE8" i="11"/>
  <c r="AE10" i="11"/>
  <c r="AE11" i="11"/>
  <c r="AE12" i="11"/>
  <c r="AE14" i="11"/>
  <c r="AE23" i="11"/>
  <c r="AE72" i="11"/>
  <c r="AE79" i="11"/>
  <c r="E84" i="11"/>
  <c r="F86" i="11" s="1"/>
  <c r="AE9" i="11"/>
  <c r="W84" i="11"/>
  <c r="X86" i="11" s="1"/>
  <c r="AE19" i="11"/>
  <c r="AE20" i="11"/>
  <c r="AE21" i="11"/>
  <c r="AE67" i="11"/>
  <c r="AE81" i="11"/>
  <c r="AE13" i="11"/>
  <c r="AE15" i="11"/>
  <c r="AE28" i="11"/>
  <c r="AE36" i="11"/>
  <c r="AE37" i="11"/>
  <c r="AE46" i="11"/>
  <c r="AE34" i="11"/>
  <c r="AE62" i="11"/>
  <c r="AE70" i="11"/>
  <c r="AE71" i="11"/>
  <c r="AE74" i="11"/>
  <c r="AC84" i="11"/>
  <c r="AE84" i="12"/>
  <c r="AE22" i="12"/>
  <c r="AE29" i="12"/>
  <c r="AE53" i="12"/>
  <c r="AK84" i="12"/>
  <c r="AE31" i="11"/>
  <c r="AJ6" i="11"/>
  <c r="R84" i="11"/>
  <c r="S86" i="11" s="1"/>
  <c r="AF86" i="11" s="1"/>
  <c r="AE16" i="11"/>
  <c r="AE27" i="11"/>
  <c r="AE50" i="11"/>
  <c r="AE58" i="11"/>
  <c r="AE60" i="11"/>
  <c r="AE69" i="11"/>
  <c r="AK86" i="12"/>
  <c r="K86" i="11"/>
  <c r="AK86" i="11" s="1"/>
  <c r="AF86" i="12"/>
  <c r="AJ84" i="12"/>
  <c r="AE6" i="11"/>
  <c r="AJ84" i="11" l="1"/>
  <c r="AE84" i="11"/>
</calcChain>
</file>

<file path=xl/sharedStrings.xml><?xml version="1.0" encoding="utf-8"?>
<sst xmlns="http://schemas.openxmlformats.org/spreadsheetml/2006/main" count="1054" uniqueCount="106">
  <si>
    <t>ALDEA SAN ANTONIO</t>
  </si>
  <si>
    <t>ARANGUREN</t>
  </si>
  <si>
    <t>BASAVILBASO</t>
  </si>
  <si>
    <t>BOVRIL</t>
  </si>
  <si>
    <t>CASEROS</t>
  </si>
  <si>
    <t>CERRITO</t>
  </si>
  <si>
    <t>CONCORDIA</t>
  </si>
  <si>
    <t>CONSCRIPTO BERNARDI</t>
  </si>
  <si>
    <t>CRESPO</t>
  </si>
  <si>
    <t>DIAMANTE</t>
  </si>
  <si>
    <t>FEDERAL</t>
  </si>
  <si>
    <t>GENERAL CAMPOS</t>
  </si>
  <si>
    <t>GENERAL GALARZA</t>
  </si>
  <si>
    <t>GUALEGUAY</t>
  </si>
  <si>
    <t>HASENKAMP</t>
  </si>
  <si>
    <t>IBICUY</t>
  </si>
  <si>
    <t>LA CRIOLLA</t>
  </si>
  <si>
    <t>LA PAZ</t>
  </si>
  <si>
    <t>LARROQUE</t>
  </si>
  <si>
    <t>ROSARIO DEL TALA</t>
  </si>
  <si>
    <t>SAN BENITO</t>
  </si>
  <si>
    <t>SANTA ANA</t>
  </si>
  <si>
    <t>SANTA ELENA</t>
  </si>
  <si>
    <t>TABOSSI</t>
  </si>
  <si>
    <t>URDINARRAIN</t>
  </si>
  <si>
    <t>VIALE</t>
  </si>
  <si>
    <t>VICTORIA</t>
  </si>
  <si>
    <t>VILLA CLARA</t>
  </si>
  <si>
    <t>VILLA ELISA</t>
  </si>
  <si>
    <t>VILLA DOMINGUEZ</t>
  </si>
  <si>
    <t>VILLA MANTERO</t>
  </si>
  <si>
    <t>VILLA PARANACITO</t>
  </si>
  <si>
    <t>VILLA DEL ROSARIO</t>
  </si>
  <si>
    <t>VILLAGUAY</t>
  </si>
  <si>
    <t>PIEDRAS BLANCAS</t>
  </si>
  <si>
    <t>UBAJAY</t>
  </si>
  <si>
    <t>SAN JUSTO</t>
  </si>
  <si>
    <t>HERRERA</t>
  </si>
  <si>
    <t>ESTANCIA GRANDE</t>
  </si>
  <si>
    <t>PRONUNCIAMIENTO</t>
  </si>
  <si>
    <t>GILBERT</t>
  </si>
  <si>
    <t>LOS CONQUISTADORES</t>
  </si>
  <si>
    <t>PUEBLO GENERAL BELGRANO</t>
  </si>
  <si>
    <t>ORO VERDE</t>
  </si>
  <si>
    <t>VILLA URQUIZA</t>
  </si>
  <si>
    <t>CEIBAS</t>
  </si>
  <si>
    <t>SAN GUSTAVO</t>
  </si>
  <si>
    <t>SANTA ANITA</t>
  </si>
  <si>
    <t>COLONIA AVELLANEDA</t>
  </si>
  <si>
    <t>Total general</t>
  </si>
  <si>
    <t>Municipios</t>
  </si>
  <si>
    <t>Garantía</t>
  </si>
  <si>
    <t>Ingresos Brutos</t>
  </si>
  <si>
    <t>Inmobiliario</t>
  </si>
  <si>
    <t>Automotor</t>
  </si>
  <si>
    <t>Subtotal Diaria</t>
  </si>
  <si>
    <t>Coparticipación Régimen Provincial</t>
  </si>
  <si>
    <t>De Recursos del Régimen Federal</t>
  </si>
  <si>
    <t>De Recursos Tributarios Provinciales</t>
  </si>
  <si>
    <t>Cambiemos</t>
  </si>
  <si>
    <t>1º DE MAYO</t>
  </si>
  <si>
    <t>ALCARÁZ</t>
  </si>
  <si>
    <t>FPV</t>
  </si>
  <si>
    <t>Vecinalista</t>
  </si>
  <si>
    <t>CHAJARÍ</t>
  </si>
  <si>
    <t>COLÓN</t>
  </si>
  <si>
    <t>COLONIA AYUÍ</t>
  </si>
  <si>
    <t>COLONIA ELÍA</t>
  </si>
  <si>
    <t>CONCEPCIÓN DEL URUGUAY</t>
  </si>
  <si>
    <t>ENRIQUE CARBÓ</t>
  </si>
  <si>
    <t>FEDERACIÓN</t>
  </si>
  <si>
    <t>GENERAL RAMÍREZ</t>
  </si>
  <si>
    <t>GOBERNADOR MACIÁ</t>
  </si>
  <si>
    <t>GOBERNADOR MANSILLA</t>
  </si>
  <si>
    <t>GUALEGUAYCHÚ</t>
  </si>
  <si>
    <t>HERNÁNDEZ</t>
  </si>
  <si>
    <t>LIBERTADOR SAN MARTÍN</t>
  </si>
  <si>
    <t>LOS CHARRÚAS</t>
  </si>
  <si>
    <t>LUCAS GONZÁLEZ</t>
  </si>
  <si>
    <t>MARÍA GRANDE</t>
  </si>
  <si>
    <t>NOGOYÁ</t>
  </si>
  <si>
    <t>PARANÁ</t>
  </si>
  <si>
    <t>PUERTO YERUÁ</t>
  </si>
  <si>
    <t>SAN JOSÉ</t>
  </si>
  <si>
    <t>SAN JOSÉ DE FELICIANO</t>
  </si>
  <si>
    <t>SAN SALVADOR</t>
  </si>
  <si>
    <t>SAUCE DE LUNA</t>
  </si>
  <si>
    <t>SEGUÍ</t>
  </si>
  <si>
    <t>Unión Popular</t>
  </si>
  <si>
    <t>VALLE MARÍA</t>
  </si>
  <si>
    <t>VILLA HERNANDARIAS</t>
  </si>
  <si>
    <t>Partido Político</t>
  </si>
  <si>
    <t>LIQUIDACIÓN DE COPARTICIPACIÓN DE IMPUESTOS NACIONALES Y PROVINCIALES Y DISTRIBUCIÓN DEL FONDO FEDERAL SOLIDARIO</t>
  </si>
  <si>
    <t>Copa. Diaria Normal</t>
  </si>
  <si>
    <t>SAN JAIME DE LA FRONTERA</t>
  </si>
  <si>
    <t>desde</t>
  </si>
  <si>
    <t>Fondo Federal Solidario</t>
  </si>
  <si>
    <t>Período:</t>
  </si>
  <si>
    <t>Reducción de la detracción del 15%  (6% diario)</t>
  </si>
  <si>
    <t>Acumulado a 04/2017</t>
  </si>
  <si>
    <t>Acumulado a 04/2016</t>
  </si>
  <si>
    <t>Acumulado a 04/2017 vs Acumulado a 04/2016</t>
  </si>
  <si>
    <t>04/2017</t>
  </si>
  <si>
    <t>04/2016</t>
  </si>
  <si>
    <t>04/2017 vs 04/2016</t>
  </si>
  <si>
    <t xml:space="preserve">Ingresos Brutos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</si>
</sst>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#,##0.0_);\(#,##0.0\)"/>
  </numFmts>
  <fonts count="11" x14ac:knownFonts="1">
    <font>
      <sz val="10"/>
      <name val="MS Sans Serif"/>
    </font>
    <font>
      <sz val="10"/>
      <name val="MS Sans Serif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MS Sans Serif"/>
      <family val="2"/>
    </font>
    <font>
      <sz val="10"/>
      <color indexed="8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  <font>
      <sz val="12"/>
      <name val="Courier"/>
      <family val="3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42">
    <xf numFmtId="0" fontId="0" fillId="0" borderId="0" xfId="0"/>
    <xf numFmtId="43" fontId="2" fillId="0" borderId="0" xfId="1" applyFont="1"/>
    <xf numFmtId="43" fontId="2" fillId="0" borderId="1" xfId="1" applyFont="1" applyBorder="1"/>
    <xf numFmtId="43" fontId="2" fillId="0" borderId="2" xfId="1" applyFont="1" applyBorder="1"/>
    <xf numFmtId="43" fontId="3" fillId="0" borderId="3" xfId="1" applyFont="1" applyBorder="1" applyAlignment="1">
      <alignment horizontal="center" vertical="center" wrapText="1"/>
    </xf>
    <xf numFmtId="9" fontId="2" fillId="0" borderId="1" xfId="7" applyFont="1" applyBorder="1"/>
    <xf numFmtId="9" fontId="2" fillId="0" borderId="4" xfId="7" applyFont="1" applyBorder="1"/>
    <xf numFmtId="9" fontId="2" fillId="0" borderId="2" xfId="7" applyFont="1" applyBorder="1"/>
    <xf numFmtId="9" fontId="2" fillId="0" borderId="0" xfId="7" applyFont="1"/>
    <xf numFmtId="43" fontId="6" fillId="0" borderId="5" xfId="1" applyFont="1" applyBorder="1" applyAlignment="1">
      <alignment horizontal="center" vertical="center" wrapText="1"/>
    </xf>
    <xf numFmtId="14" fontId="6" fillId="0" borderId="6" xfId="1" applyNumberFormat="1" applyFont="1" applyBorder="1" applyAlignment="1">
      <alignment horizontal="center" vertical="center" wrapText="1"/>
    </xf>
    <xf numFmtId="49" fontId="2" fillId="0" borderId="0" xfId="1" applyNumberFormat="1" applyFont="1"/>
    <xf numFmtId="43" fontId="3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43" fontId="2" fillId="0" borderId="0" xfId="1" applyFont="1" applyAlignment="1">
      <alignment vertical="center"/>
    </xf>
    <xf numFmtId="14" fontId="6" fillId="0" borderId="12" xfId="1" applyNumberFormat="1" applyFont="1" applyBorder="1" applyAlignment="1">
      <alignment horizontal="center" vertical="center" wrapText="1"/>
    </xf>
    <xf numFmtId="14" fontId="6" fillId="0" borderId="13" xfId="1" applyNumberFormat="1" applyFont="1" applyBorder="1" applyAlignment="1">
      <alignment horizontal="center" vertical="center" wrapText="1"/>
    </xf>
    <xf numFmtId="164" fontId="5" fillId="2" borderId="14" xfId="1" applyNumberFormat="1" applyFont="1" applyFill="1" applyBorder="1" applyAlignment="1">
      <alignment horizontal="left"/>
    </xf>
    <xf numFmtId="164" fontId="5" fillId="2" borderId="15" xfId="1" applyNumberFormat="1" applyFont="1" applyFill="1" applyBorder="1" applyAlignment="1">
      <alignment horizontal="left"/>
    </xf>
    <xf numFmtId="164" fontId="2" fillId="2" borderId="15" xfId="1" applyNumberFormat="1" applyFont="1" applyFill="1" applyBorder="1" applyAlignment="1">
      <alignment horizontal="left"/>
    </xf>
    <xf numFmtId="164" fontId="5" fillId="2" borderId="16" xfId="1" applyNumberFormat="1" applyFont="1" applyFill="1" applyBorder="1" applyAlignment="1">
      <alignment horizontal="left"/>
    </xf>
    <xf numFmtId="164" fontId="2" fillId="0" borderId="1" xfId="1" applyNumberFormat="1" applyFont="1" applyBorder="1"/>
    <xf numFmtId="43" fontId="2" fillId="3" borderId="4" xfId="1" applyFont="1" applyFill="1" applyBorder="1" applyAlignment="1">
      <alignment horizontal="center" vertical="center" wrapText="1"/>
    </xf>
    <xf numFmtId="43" fontId="2" fillId="3" borderId="17" xfId="1" applyFont="1" applyFill="1" applyBorder="1"/>
    <xf numFmtId="43" fontId="2" fillId="3" borderId="18" xfId="1" applyFont="1" applyFill="1" applyBorder="1"/>
    <xf numFmtId="43" fontId="2" fillId="3" borderId="19" xfId="1" applyFont="1" applyFill="1" applyBorder="1"/>
    <xf numFmtId="43" fontId="2" fillId="3" borderId="20" xfId="1" applyFont="1" applyFill="1" applyBorder="1" applyAlignment="1">
      <alignment horizontal="center" vertical="center" wrapText="1"/>
    </xf>
    <xf numFmtId="164" fontId="5" fillId="3" borderId="21" xfId="1" applyNumberFormat="1" applyFont="1" applyFill="1" applyBorder="1" applyAlignment="1">
      <alignment horizontal="left"/>
    </xf>
    <xf numFmtId="164" fontId="5" fillId="3" borderId="22" xfId="1" applyNumberFormat="1" applyFont="1" applyFill="1" applyBorder="1" applyAlignment="1">
      <alignment horizontal="left"/>
    </xf>
    <xf numFmtId="164" fontId="2" fillId="3" borderId="22" xfId="1" applyNumberFormat="1" applyFont="1" applyFill="1" applyBorder="1" applyAlignment="1">
      <alignment horizontal="left"/>
    </xf>
    <xf numFmtId="164" fontId="5" fillId="3" borderId="23" xfId="1" applyNumberFormat="1" applyFont="1" applyFill="1" applyBorder="1" applyAlignment="1">
      <alignment horizontal="left"/>
    </xf>
    <xf numFmtId="164" fontId="2" fillId="3" borderId="20" xfId="1" applyNumberFormat="1" applyFont="1" applyFill="1" applyBorder="1"/>
    <xf numFmtId="164" fontId="5" fillId="2" borderId="24" xfId="1" applyNumberFormat="1" applyFont="1" applyFill="1" applyBorder="1" applyAlignment="1">
      <alignment horizontal="left"/>
    </xf>
    <xf numFmtId="164" fontId="5" fillId="2" borderId="25" xfId="1" applyNumberFormat="1" applyFont="1" applyFill="1" applyBorder="1" applyAlignment="1">
      <alignment horizontal="left"/>
    </xf>
    <xf numFmtId="164" fontId="2" fillId="2" borderId="25" xfId="1" applyNumberFormat="1" applyFont="1" applyFill="1" applyBorder="1" applyAlignment="1">
      <alignment horizontal="left"/>
    </xf>
    <xf numFmtId="164" fontId="5" fillId="2" borderId="26" xfId="1" applyNumberFormat="1" applyFont="1" applyFill="1" applyBorder="1" applyAlignment="1">
      <alignment horizontal="left"/>
    </xf>
    <xf numFmtId="164" fontId="2" fillId="0" borderId="13" xfId="1" applyNumberFormat="1" applyFont="1" applyBorder="1"/>
    <xf numFmtId="164" fontId="2" fillId="0" borderId="4" xfId="1" applyNumberFormat="1" applyFont="1" applyBorder="1"/>
    <xf numFmtId="43" fontId="2" fillId="3" borderId="27" xfId="1" applyFont="1" applyFill="1" applyBorder="1" applyAlignment="1">
      <alignment horizontal="center" vertical="center" wrapText="1"/>
    </xf>
    <xf numFmtId="43" fontId="2" fillId="3" borderId="28" xfId="1" applyFont="1" applyFill="1" applyBorder="1"/>
    <xf numFmtId="43" fontId="2" fillId="3" borderId="29" xfId="1" applyFont="1" applyFill="1" applyBorder="1"/>
    <xf numFmtId="43" fontId="2" fillId="3" borderId="30" xfId="1" applyFont="1" applyFill="1" applyBorder="1"/>
    <xf numFmtId="0" fontId="1" fillId="0" borderId="0" xfId="6"/>
    <xf numFmtId="0" fontId="1" fillId="0" borderId="0" xfId="6" applyAlignment="1">
      <alignment vertical="center"/>
    </xf>
    <xf numFmtId="14" fontId="6" fillId="0" borderId="31" xfId="1" applyNumberFormat="1" applyFont="1" applyBorder="1" applyAlignment="1">
      <alignment horizontal="center" vertical="center" wrapText="1"/>
    </xf>
    <xf numFmtId="14" fontId="6" fillId="0" borderId="32" xfId="1" applyNumberFormat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2" fillId="0" borderId="33" xfId="1" applyFont="1" applyBorder="1" applyAlignment="1">
      <alignment horizontal="center" vertical="center" wrapText="1"/>
    </xf>
    <xf numFmtId="43" fontId="2" fillId="0" borderId="34" xfId="1" applyFont="1" applyBorder="1" applyAlignment="1">
      <alignment horizontal="center" vertical="center" wrapText="1"/>
    </xf>
    <xf numFmtId="43" fontId="2" fillId="0" borderId="35" xfId="6" applyNumberFormat="1" applyFont="1" applyFill="1" applyBorder="1"/>
    <xf numFmtId="0" fontId="5" fillId="2" borderId="35" xfId="5" applyFont="1" applyFill="1" applyBorder="1" applyAlignment="1">
      <alignment horizontal="left"/>
    </xf>
    <xf numFmtId="164" fontId="2" fillId="0" borderId="35" xfId="1" applyNumberFormat="1" applyFont="1" applyBorder="1"/>
    <xf numFmtId="164" fontId="2" fillId="0" borderId="36" xfId="1" applyNumberFormat="1" applyFont="1" applyBorder="1"/>
    <xf numFmtId="164" fontId="2" fillId="3" borderId="37" xfId="1" applyNumberFormat="1" applyFont="1" applyFill="1" applyBorder="1"/>
    <xf numFmtId="164" fontId="2" fillId="4" borderId="37" xfId="1" applyNumberFormat="1" applyFont="1" applyFill="1" applyBorder="1"/>
    <xf numFmtId="43" fontId="2" fillId="0" borderId="15" xfId="6" applyNumberFormat="1" applyFont="1" applyFill="1" applyBorder="1"/>
    <xf numFmtId="0" fontId="5" fillId="2" borderId="15" xfId="5" applyFont="1" applyFill="1" applyBorder="1" applyAlignment="1">
      <alignment horizontal="left"/>
    </xf>
    <xf numFmtId="9" fontId="5" fillId="2" borderId="38" xfId="7" applyFont="1" applyFill="1" applyBorder="1" applyAlignment="1">
      <alignment horizontal="right"/>
    </xf>
    <xf numFmtId="43" fontId="2" fillId="0" borderId="24" xfId="1" applyFont="1" applyFill="1" applyBorder="1"/>
    <xf numFmtId="9" fontId="5" fillId="3" borderId="3" xfId="7" applyFont="1" applyFill="1" applyBorder="1" applyAlignment="1">
      <alignment horizontal="right"/>
    </xf>
    <xf numFmtId="9" fontId="5" fillId="2" borderId="24" xfId="7" applyFont="1" applyFill="1" applyBorder="1" applyAlignment="1">
      <alignment horizontal="right"/>
    </xf>
    <xf numFmtId="9" fontId="5" fillId="2" borderId="39" xfId="7" applyFont="1" applyFill="1" applyBorder="1" applyAlignment="1">
      <alignment horizontal="right"/>
    </xf>
    <xf numFmtId="9" fontId="5" fillId="3" borderId="40" xfId="7" applyFont="1" applyFill="1" applyBorder="1" applyAlignment="1">
      <alignment horizontal="right"/>
    </xf>
    <xf numFmtId="164" fontId="2" fillId="0" borderId="15" xfId="1" applyNumberFormat="1" applyFont="1" applyBorder="1"/>
    <xf numFmtId="164" fontId="2" fillId="0" borderId="41" xfId="1" applyNumberFormat="1" applyFont="1" applyBorder="1"/>
    <xf numFmtId="164" fontId="2" fillId="3" borderId="22" xfId="1" applyNumberFormat="1" applyFont="1" applyFill="1" applyBorder="1"/>
    <xf numFmtId="164" fontId="2" fillId="4" borderId="22" xfId="1" applyNumberFormat="1" applyFont="1" applyFill="1" applyBorder="1"/>
    <xf numFmtId="9" fontId="5" fillId="2" borderId="42" xfId="7" applyFont="1" applyFill="1" applyBorder="1" applyAlignment="1">
      <alignment horizontal="right"/>
    </xf>
    <xf numFmtId="43" fontId="2" fillId="0" borderId="25" xfId="1" applyFont="1" applyFill="1" applyBorder="1"/>
    <xf numFmtId="9" fontId="5" fillId="3" borderId="22" xfId="7" applyFont="1" applyFill="1" applyBorder="1" applyAlignment="1">
      <alignment horizontal="right"/>
    </xf>
    <xf numFmtId="9" fontId="5" fillId="2" borderId="25" xfId="7" applyFont="1" applyFill="1" applyBorder="1" applyAlignment="1">
      <alignment horizontal="right"/>
    </xf>
    <xf numFmtId="9" fontId="5" fillId="2" borderId="43" xfId="7" applyFont="1" applyFill="1" applyBorder="1" applyAlignment="1">
      <alignment horizontal="right"/>
    </xf>
    <xf numFmtId="9" fontId="5" fillId="3" borderId="18" xfId="7" applyFont="1" applyFill="1" applyBorder="1" applyAlignment="1">
      <alignment horizontal="right"/>
    </xf>
    <xf numFmtId="43" fontId="2" fillId="0" borderId="14" xfId="6" applyNumberFormat="1" applyFont="1" applyFill="1" applyBorder="1"/>
    <xf numFmtId="0" fontId="5" fillId="2" borderId="14" xfId="5" applyFont="1" applyFill="1" applyBorder="1" applyAlignment="1">
      <alignment horizontal="left"/>
    </xf>
    <xf numFmtId="0" fontId="2" fillId="2" borderId="15" xfId="5" applyFont="1" applyFill="1" applyBorder="1" applyAlignment="1">
      <alignment horizontal="left"/>
    </xf>
    <xf numFmtId="43" fontId="2" fillId="0" borderId="44" xfId="6" applyNumberFormat="1" applyFont="1" applyFill="1" applyBorder="1"/>
    <xf numFmtId="0" fontId="5" fillId="2" borderId="44" xfId="5" applyFont="1" applyFill="1" applyBorder="1" applyAlignment="1">
      <alignment horizontal="left"/>
    </xf>
    <xf numFmtId="164" fontId="2" fillId="0" borderId="44" xfId="1" applyNumberFormat="1" applyFont="1" applyBorder="1"/>
    <xf numFmtId="164" fontId="2" fillId="0" borderId="45" xfId="1" applyNumberFormat="1" applyFont="1" applyBorder="1"/>
    <xf numFmtId="164" fontId="2" fillId="3" borderId="46" xfId="1" applyNumberFormat="1" applyFont="1" applyFill="1" applyBorder="1"/>
    <xf numFmtId="164" fontId="2" fillId="4" borderId="46" xfId="1" applyNumberFormat="1" applyFont="1" applyFill="1" applyBorder="1"/>
    <xf numFmtId="9" fontId="5" fillId="2" borderId="47" xfId="7" applyFont="1" applyFill="1" applyBorder="1" applyAlignment="1">
      <alignment horizontal="right"/>
    </xf>
    <xf numFmtId="43" fontId="2" fillId="0" borderId="26" xfId="1" applyFont="1" applyFill="1" applyBorder="1"/>
    <xf numFmtId="9" fontId="5" fillId="3" borderId="23" xfId="7" applyFont="1" applyFill="1" applyBorder="1" applyAlignment="1">
      <alignment horizontal="right"/>
    </xf>
    <xf numFmtId="9" fontId="5" fillId="2" borderId="26" xfId="7" applyFont="1" applyFill="1" applyBorder="1" applyAlignment="1">
      <alignment horizontal="right"/>
    </xf>
    <xf numFmtId="9" fontId="5" fillId="2" borderId="48" xfId="7" applyFont="1" applyFill="1" applyBorder="1" applyAlignment="1">
      <alignment horizontal="right"/>
    </xf>
    <xf numFmtId="9" fontId="5" fillId="3" borderId="19" xfId="7" applyFont="1" applyFill="1" applyBorder="1" applyAlignment="1">
      <alignment horizontal="right"/>
    </xf>
    <xf numFmtId="164" fontId="2" fillId="4" borderId="20" xfId="1" applyNumberFormat="1" applyFont="1" applyFill="1" applyBorder="1"/>
    <xf numFmtId="9" fontId="5" fillId="2" borderId="12" xfId="7" applyFont="1" applyFill="1" applyBorder="1" applyAlignment="1">
      <alignment horizontal="right"/>
    </xf>
    <xf numFmtId="43" fontId="2" fillId="0" borderId="13" xfId="1" applyFont="1" applyFill="1" applyBorder="1"/>
    <xf numFmtId="9" fontId="5" fillId="3" borderId="20" xfId="7" applyFont="1" applyFill="1" applyBorder="1" applyAlignment="1">
      <alignment horizontal="right"/>
    </xf>
    <xf numFmtId="9" fontId="5" fillId="2" borderId="13" xfId="7" applyFont="1" applyFill="1" applyBorder="1" applyAlignment="1">
      <alignment horizontal="right"/>
    </xf>
    <xf numFmtId="9" fontId="5" fillId="2" borderId="34" xfId="7" applyFont="1" applyFill="1" applyBorder="1" applyAlignment="1">
      <alignment horizontal="right"/>
    </xf>
    <xf numFmtId="9" fontId="5" fillId="3" borderId="4" xfId="7" applyFont="1" applyFill="1" applyBorder="1" applyAlignment="1">
      <alignment horizontal="right"/>
    </xf>
    <xf numFmtId="164" fontId="2" fillId="0" borderId="20" xfId="1" applyNumberFormat="1" applyFont="1" applyBorder="1"/>
    <xf numFmtId="164" fontId="2" fillId="0" borderId="0" xfId="1" applyNumberFormat="1" applyFont="1"/>
    <xf numFmtId="0" fontId="1" fillId="0" borderId="0" xfId="5"/>
    <xf numFmtId="0" fontId="1" fillId="0" borderId="0" xfId="5" applyAlignment="1">
      <alignment vertical="center"/>
    </xf>
    <xf numFmtId="43" fontId="2" fillId="0" borderId="35" xfId="5" applyNumberFormat="1" applyFont="1" applyFill="1" applyBorder="1"/>
    <xf numFmtId="164" fontId="2" fillId="3" borderId="17" xfId="1" applyNumberFormat="1" applyFont="1" applyFill="1" applyBorder="1"/>
    <xf numFmtId="164" fontId="2" fillId="3" borderId="28" xfId="1" applyNumberFormat="1" applyFont="1" applyFill="1" applyBorder="1"/>
    <xf numFmtId="43" fontId="2" fillId="0" borderId="15" xfId="5" applyNumberFormat="1" applyFont="1" applyFill="1" applyBorder="1"/>
    <xf numFmtId="164" fontId="2" fillId="3" borderId="18" xfId="1" applyNumberFormat="1" applyFont="1" applyFill="1" applyBorder="1"/>
    <xf numFmtId="164" fontId="2" fillId="3" borderId="29" xfId="1" applyNumberFormat="1" applyFont="1" applyFill="1" applyBorder="1"/>
    <xf numFmtId="43" fontId="2" fillId="0" borderId="14" xfId="5" applyNumberFormat="1" applyFont="1" applyFill="1" applyBorder="1"/>
    <xf numFmtId="43" fontId="2" fillId="0" borderId="44" xfId="5" applyNumberFormat="1" applyFont="1" applyFill="1" applyBorder="1"/>
    <xf numFmtId="164" fontId="2" fillId="3" borderId="19" xfId="1" applyNumberFormat="1" applyFont="1" applyFill="1" applyBorder="1"/>
    <xf numFmtId="164" fontId="2" fillId="3" borderId="30" xfId="1" applyNumberFormat="1" applyFont="1" applyFill="1" applyBorder="1"/>
    <xf numFmtId="164" fontId="2" fillId="3" borderId="4" xfId="1" applyNumberFormat="1" applyFont="1" applyFill="1" applyBorder="1"/>
    <xf numFmtId="164" fontId="2" fillId="3" borderId="2" xfId="1" applyNumberFormat="1" applyFont="1" applyFill="1" applyBorder="1"/>
    <xf numFmtId="43" fontId="2" fillId="0" borderId="0" xfId="1" applyNumberFormat="1" applyFont="1"/>
    <xf numFmtId="9" fontId="5" fillId="4" borderId="3" xfId="7" applyFont="1" applyFill="1" applyBorder="1" applyAlignment="1">
      <alignment horizontal="right"/>
    </xf>
    <xf numFmtId="9" fontId="5" fillId="4" borderId="22" xfId="7" applyFont="1" applyFill="1" applyBorder="1" applyAlignment="1">
      <alignment horizontal="right"/>
    </xf>
    <xf numFmtId="9" fontId="5" fillId="4" borderId="46" xfId="7" applyFont="1" applyFill="1" applyBorder="1" applyAlignment="1">
      <alignment horizontal="right"/>
    </xf>
    <xf numFmtId="9" fontId="5" fillId="4" borderId="20" xfId="7" applyFont="1" applyFill="1" applyBorder="1" applyAlignment="1">
      <alignment horizontal="right"/>
    </xf>
    <xf numFmtId="9" fontId="2" fillId="0" borderId="0" xfId="7" applyFont="1" applyAlignment="1">
      <alignment horizontal="right"/>
    </xf>
    <xf numFmtId="43" fontId="7" fillId="0" borderId="1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7" fillId="0" borderId="12" xfId="1" applyFont="1" applyBorder="1" applyAlignment="1">
      <alignment horizontal="center" vertical="center"/>
    </xf>
    <xf numFmtId="43" fontId="7" fillId="0" borderId="13" xfId="1" applyFont="1" applyBorder="1" applyAlignment="1">
      <alignment horizontal="center" vertical="center"/>
    </xf>
    <xf numFmtId="43" fontId="7" fillId="0" borderId="34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3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4" borderId="40" xfId="1" applyFont="1" applyFill="1" applyBorder="1" applyAlignment="1">
      <alignment horizontal="center" vertical="center" wrapText="1"/>
    </xf>
    <xf numFmtId="43" fontId="3" fillId="4" borderId="49" xfId="1" applyFont="1" applyFill="1" applyBorder="1" applyAlignment="1">
      <alignment horizontal="center" vertical="center" wrapText="1"/>
    </xf>
    <xf numFmtId="43" fontId="3" fillId="4" borderId="27" xfId="1" applyFont="1" applyFill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/>
    </xf>
    <xf numFmtId="43" fontId="3" fillId="0" borderId="50" xfId="1" applyFont="1" applyBorder="1" applyAlignment="1">
      <alignment horizontal="center" vertical="center"/>
    </xf>
    <xf numFmtId="43" fontId="3" fillId="0" borderId="40" xfId="1" applyFont="1" applyBorder="1" applyAlignment="1">
      <alignment horizontal="center" vertical="center"/>
    </xf>
  </cellXfs>
  <cellStyles count="10">
    <cellStyle name="Millares" xfId="1" builtinId="3"/>
    <cellStyle name="Millares 2" xfId="2"/>
    <cellStyle name="Millares 2 2" xfId="3"/>
    <cellStyle name="Millares 3" xfId="9"/>
    <cellStyle name="Normal" xfId="0" builtinId="0"/>
    <cellStyle name="Normal 2" xfId="4"/>
    <cellStyle name="Normal 2 2" xfId="5"/>
    <cellStyle name="Normal 3" xfId="6"/>
    <cellStyle name="Porcentaje" xfId="7" builtinId="5"/>
    <cellStyle name="Porcentaje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7"/>
  <sheetViews>
    <sheetView showGridLines="0" tabSelected="1" zoomScale="78" zoomScaleNormal="78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J88" sqref="J88"/>
    </sheetView>
  </sheetViews>
  <sheetFormatPr baseColWidth="10" defaultRowHeight="13.5" x14ac:dyDescent="0.25"/>
  <cols>
    <col min="1" max="1" width="27.5703125" style="1" customWidth="1"/>
    <col min="2" max="2" width="13.42578125" style="1" customWidth="1"/>
    <col min="3" max="12" width="13.7109375" style="1" customWidth="1"/>
    <col min="13" max="13" width="1.28515625" style="45" customWidth="1"/>
    <col min="14" max="14" width="27.5703125" style="1" customWidth="1"/>
    <col min="15" max="15" width="13.42578125" style="1" customWidth="1"/>
    <col min="16" max="17" width="13.5703125" style="1" customWidth="1"/>
    <col min="18" max="22" width="13.7109375" style="1" customWidth="1"/>
    <col min="23" max="23" width="14.140625" style="1" customWidth="1"/>
    <col min="24" max="25" width="13.7109375" style="1" customWidth="1"/>
    <col min="26" max="26" width="1.42578125" style="1" customWidth="1"/>
    <col min="27" max="27" width="29.42578125" style="1" customWidth="1"/>
    <col min="28" max="28" width="13" style="1" customWidth="1"/>
    <col min="29" max="38" width="12.85546875" style="1" customWidth="1"/>
    <col min="39" max="16384" width="11.42578125" style="1"/>
  </cols>
  <sheetData>
    <row r="1" spans="1:38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N1" s="132" t="s">
        <v>92</v>
      </c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AA1" s="132" t="s">
        <v>92</v>
      </c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</row>
    <row r="2" spans="1:38" ht="14.25" thickBot="1" x14ac:dyDescent="0.3">
      <c r="A2" s="1" t="s">
        <v>97</v>
      </c>
      <c r="B2" s="11" t="s">
        <v>102</v>
      </c>
      <c r="N2" s="1" t="s">
        <v>97</v>
      </c>
      <c r="O2" s="11" t="s">
        <v>103</v>
      </c>
      <c r="AA2" s="1" t="s">
        <v>97</v>
      </c>
      <c r="AB2" s="11" t="s">
        <v>104</v>
      </c>
      <c r="AC2" s="11"/>
      <c r="AD2" s="11"/>
    </row>
    <row r="3" spans="1:38" ht="26.25" thickBot="1" x14ac:dyDescent="0.3">
      <c r="A3" s="133" t="s">
        <v>50</v>
      </c>
      <c r="B3" s="12" t="s">
        <v>91</v>
      </c>
      <c r="C3" s="129" t="s">
        <v>56</v>
      </c>
      <c r="D3" s="130"/>
      <c r="E3" s="130"/>
      <c r="F3" s="130"/>
      <c r="G3" s="130"/>
      <c r="H3" s="130"/>
      <c r="I3" s="130"/>
      <c r="J3" s="130"/>
      <c r="K3" s="131"/>
      <c r="L3" s="136" t="s">
        <v>96</v>
      </c>
      <c r="N3" s="133" t="s">
        <v>50</v>
      </c>
      <c r="O3" s="12" t="s">
        <v>91</v>
      </c>
      <c r="P3" s="129" t="s">
        <v>56</v>
      </c>
      <c r="Q3" s="130"/>
      <c r="R3" s="130"/>
      <c r="S3" s="130"/>
      <c r="T3" s="130"/>
      <c r="U3" s="130"/>
      <c r="V3" s="130"/>
      <c r="W3" s="130"/>
      <c r="X3" s="131"/>
      <c r="Y3" s="136" t="s">
        <v>96</v>
      </c>
      <c r="AA3" s="133" t="s">
        <v>50</v>
      </c>
      <c r="AB3" s="4" t="s">
        <v>91</v>
      </c>
      <c r="AC3" s="139" t="s">
        <v>56</v>
      </c>
      <c r="AD3" s="140"/>
      <c r="AE3" s="140"/>
      <c r="AF3" s="140"/>
      <c r="AG3" s="140"/>
      <c r="AH3" s="140"/>
      <c r="AI3" s="140"/>
      <c r="AJ3" s="140"/>
      <c r="AK3" s="141"/>
      <c r="AL3" s="136" t="s">
        <v>96</v>
      </c>
    </row>
    <row r="4" spans="1:38" ht="16.5" customHeight="1" thickBot="1" x14ac:dyDescent="0.3">
      <c r="A4" s="134"/>
      <c r="B4" s="13" t="s">
        <v>95</v>
      </c>
      <c r="C4" s="120" t="s">
        <v>57</v>
      </c>
      <c r="D4" s="121"/>
      <c r="E4" s="121"/>
      <c r="F4" s="122"/>
      <c r="G4" s="123" t="s">
        <v>58</v>
      </c>
      <c r="H4" s="124"/>
      <c r="I4" s="124"/>
      <c r="J4" s="124"/>
      <c r="K4" s="125"/>
      <c r="L4" s="137"/>
      <c r="N4" s="134"/>
      <c r="O4" s="13" t="s">
        <v>95</v>
      </c>
      <c r="P4" s="120" t="s">
        <v>57</v>
      </c>
      <c r="Q4" s="121"/>
      <c r="R4" s="121"/>
      <c r="S4" s="122"/>
      <c r="T4" s="123" t="s">
        <v>58</v>
      </c>
      <c r="U4" s="124"/>
      <c r="V4" s="124"/>
      <c r="W4" s="124"/>
      <c r="X4" s="125"/>
      <c r="Y4" s="137"/>
      <c r="AA4" s="134"/>
      <c r="AB4" s="9" t="s">
        <v>95</v>
      </c>
      <c r="AC4" s="126" t="s">
        <v>57</v>
      </c>
      <c r="AD4" s="127"/>
      <c r="AE4" s="127"/>
      <c r="AF4" s="128"/>
      <c r="AG4" s="129" t="s">
        <v>58</v>
      </c>
      <c r="AH4" s="130"/>
      <c r="AI4" s="130"/>
      <c r="AJ4" s="130"/>
      <c r="AK4" s="131"/>
      <c r="AL4" s="137"/>
    </row>
    <row r="5" spans="1:38" s="17" customFormat="1" ht="54" customHeight="1" thickBot="1" x14ac:dyDescent="0.25">
      <c r="A5" s="135"/>
      <c r="B5" s="14">
        <v>42348</v>
      </c>
      <c r="C5" s="18" t="s">
        <v>93</v>
      </c>
      <c r="D5" s="19" t="s">
        <v>98</v>
      </c>
      <c r="E5" s="29" t="s">
        <v>55</v>
      </c>
      <c r="F5" s="25" t="s">
        <v>51</v>
      </c>
      <c r="G5" s="15" t="s">
        <v>105</v>
      </c>
      <c r="H5" s="16" t="s">
        <v>53</v>
      </c>
      <c r="I5" s="16" t="s">
        <v>54</v>
      </c>
      <c r="J5" s="29" t="s">
        <v>55</v>
      </c>
      <c r="K5" s="41" t="s">
        <v>51</v>
      </c>
      <c r="L5" s="138"/>
      <c r="M5" s="46"/>
      <c r="N5" s="135"/>
      <c r="O5" s="14">
        <v>42348</v>
      </c>
      <c r="P5" s="18" t="s">
        <v>93</v>
      </c>
      <c r="Q5" s="19" t="s">
        <v>98</v>
      </c>
      <c r="R5" s="29" t="s">
        <v>55</v>
      </c>
      <c r="S5" s="25" t="s">
        <v>51</v>
      </c>
      <c r="T5" s="15" t="s">
        <v>52</v>
      </c>
      <c r="U5" s="16" t="s">
        <v>53</v>
      </c>
      <c r="V5" s="16" t="s">
        <v>54</v>
      </c>
      <c r="W5" s="29" t="s">
        <v>55</v>
      </c>
      <c r="X5" s="41" t="s">
        <v>51</v>
      </c>
      <c r="Y5" s="138"/>
      <c r="AA5" s="135"/>
      <c r="AB5" s="10">
        <v>42348</v>
      </c>
      <c r="AC5" s="47" t="s">
        <v>93</v>
      </c>
      <c r="AD5" s="48" t="s">
        <v>98</v>
      </c>
      <c r="AE5" s="29" t="s">
        <v>55</v>
      </c>
      <c r="AF5" s="41" t="s">
        <v>51</v>
      </c>
      <c r="AG5" s="49" t="s">
        <v>52</v>
      </c>
      <c r="AH5" s="50" t="s">
        <v>53</v>
      </c>
      <c r="AI5" s="51" t="s">
        <v>54</v>
      </c>
      <c r="AJ5" s="29" t="s">
        <v>55</v>
      </c>
      <c r="AK5" s="41" t="s">
        <v>51</v>
      </c>
      <c r="AL5" s="138"/>
    </row>
    <row r="6" spans="1:38" x14ac:dyDescent="0.25">
      <c r="A6" s="52" t="s">
        <v>60</v>
      </c>
      <c r="B6" s="53" t="s">
        <v>59</v>
      </c>
      <c r="C6" s="20">
        <v>1224033.6675591907</v>
      </c>
      <c r="D6" s="35">
        <v>100755.36170288095</v>
      </c>
      <c r="E6" s="30">
        <f t="shared" ref="E6:E37" si="0">+SUM(C6:D6)</f>
        <v>1324789.0292620717</v>
      </c>
      <c r="F6" s="26">
        <v>486455.75</v>
      </c>
      <c r="G6" s="54">
        <v>41797.159999999996</v>
      </c>
      <c r="H6" s="55">
        <v>57485.599999999991</v>
      </c>
      <c r="I6" s="55">
        <v>10662.199999999999</v>
      </c>
      <c r="J6" s="56">
        <f>+G6+H6+I6</f>
        <v>109944.95999999998</v>
      </c>
      <c r="K6" s="42">
        <v>11484.18</v>
      </c>
      <c r="L6" s="57">
        <v>154549.91999999998</v>
      </c>
      <c r="N6" s="52" t="s">
        <v>60</v>
      </c>
      <c r="O6" s="53" t="s">
        <v>59</v>
      </c>
      <c r="P6" s="20">
        <v>908650.09999999986</v>
      </c>
      <c r="Q6" s="35">
        <v>0</v>
      </c>
      <c r="R6" s="30">
        <f t="shared" ref="R6:R37" si="1">+SUM(P6:Q6)</f>
        <v>908650.09999999986</v>
      </c>
      <c r="S6" s="103">
        <v>360160.44</v>
      </c>
      <c r="T6" s="54">
        <v>33094.78</v>
      </c>
      <c r="U6" s="55">
        <v>43748.26</v>
      </c>
      <c r="V6" s="55">
        <v>18416.97</v>
      </c>
      <c r="W6" s="56">
        <f>+T6+U6+V6</f>
        <v>95260.010000000009</v>
      </c>
      <c r="X6" s="104">
        <v>1091.57</v>
      </c>
      <c r="Y6" s="57">
        <v>255802.11000000002</v>
      </c>
      <c r="AA6" s="58" t="s">
        <v>60</v>
      </c>
      <c r="AB6" s="59" t="s">
        <v>59</v>
      </c>
      <c r="AC6" s="60">
        <f t="shared" ref="AC6:AC37" si="2">+C6/P6-1</f>
        <v>0.34709022489425889</v>
      </c>
      <c r="AD6" s="61">
        <v>0</v>
      </c>
      <c r="AE6" s="62">
        <f t="shared" ref="AE6:AF37" si="3">+E6/R6-1</f>
        <v>0.45797488963251309</v>
      </c>
      <c r="AF6" s="62">
        <f t="shared" si="3"/>
        <v>0.35066402628783999</v>
      </c>
      <c r="AG6" s="60">
        <f t="shared" ref="AG6:AG37" si="4">+G6/T6-1</f>
        <v>0.26295325123780833</v>
      </c>
      <c r="AH6" s="63">
        <f t="shared" ref="AH6:AH37" si="5">+H6/U6-1</f>
        <v>0.31400883143695291</v>
      </c>
      <c r="AI6" s="64">
        <f t="shared" ref="AI6:AI37" si="6">+I6/V6-1</f>
        <v>-0.42106654894914863</v>
      </c>
      <c r="AJ6" s="65">
        <f t="shared" ref="AJ6:AL37" si="7">+J6/W6-1</f>
        <v>0.15415650281791882</v>
      </c>
      <c r="AK6" s="65">
        <f t="shared" si="7"/>
        <v>9.5207911540258543</v>
      </c>
      <c r="AL6" s="115">
        <f t="shared" si="7"/>
        <v>-0.39582234094941604</v>
      </c>
    </row>
    <row r="7" spans="1:38" x14ac:dyDescent="0.25">
      <c r="A7" s="58" t="s">
        <v>61</v>
      </c>
      <c r="B7" s="59" t="s">
        <v>59</v>
      </c>
      <c r="C7" s="21">
        <v>1408438.3400866187</v>
      </c>
      <c r="D7" s="36">
        <v>115934.48624220156</v>
      </c>
      <c r="E7" s="31">
        <f t="shared" si="0"/>
        <v>1524372.8263288203</v>
      </c>
      <c r="F7" s="27">
        <v>559741.9</v>
      </c>
      <c r="G7" s="66">
        <v>137806.66</v>
      </c>
      <c r="H7" s="67">
        <v>16073.170000000004</v>
      </c>
      <c r="I7" s="67">
        <v>15264.07</v>
      </c>
      <c r="J7" s="68">
        <f t="shared" ref="J7:J69" si="8">+G7+H7+I7</f>
        <v>169143.90000000002</v>
      </c>
      <c r="K7" s="43">
        <v>35027.919999999998</v>
      </c>
      <c r="L7" s="69">
        <v>177833.37999999998</v>
      </c>
      <c r="N7" s="58" t="s">
        <v>61</v>
      </c>
      <c r="O7" s="59" t="s">
        <v>59</v>
      </c>
      <c r="P7" s="21">
        <v>1055115.24</v>
      </c>
      <c r="Q7" s="36">
        <v>0</v>
      </c>
      <c r="R7" s="31">
        <f t="shared" si="1"/>
        <v>1055115.24</v>
      </c>
      <c r="S7" s="106">
        <v>418214.63</v>
      </c>
      <c r="T7" s="66">
        <v>107960.3</v>
      </c>
      <c r="U7" s="67">
        <v>11154.859999999997</v>
      </c>
      <c r="V7" s="67">
        <v>21968.940000000002</v>
      </c>
      <c r="W7" s="68">
        <f t="shared" ref="W7:W70" si="9">+T7+U7+V7</f>
        <v>141084.1</v>
      </c>
      <c r="X7" s="107">
        <v>3144.78</v>
      </c>
      <c r="Y7" s="69">
        <v>297034.79999999993</v>
      </c>
      <c r="AA7" s="58" t="s">
        <v>61</v>
      </c>
      <c r="AB7" s="59" t="s">
        <v>59</v>
      </c>
      <c r="AC7" s="70">
        <f t="shared" si="2"/>
        <v>0.3348668341541714</v>
      </c>
      <c r="AD7" s="71">
        <v>0</v>
      </c>
      <c r="AE7" s="72">
        <f t="shared" si="3"/>
        <v>0.44474534016665368</v>
      </c>
      <c r="AF7" s="72">
        <f t="shared" si="3"/>
        <v>0.33840822354779898</v>
      </c>
      <c r="AG7" s="70">
        <f t="shared" si="4"/>
        <v>0.27645680866022038</v>
      </c>
      <c r="AH7" s="73">
        <f t="shared" si="5"/>
        <v>0.44091185366737085</v>
      </c>
      <c r="AI7" s="74">
        <f t="shared" si="6"/>
        <v>-0.3051977018463341</v>
      </c>
      <c r="AJ7" s="75">
        <f t="shared" si="7"/>
        <v>0.19888704680399849</v>
      </c>
      <c r="AK7" s="75">
        <f t="shared" si="7"/>
        <v>10.138432577159609</v>
      </c>
      <c r="AL7" s="116">
        <f t="shared" si="7"/>
        <v>-0.40130456094706746</v>
      </c>
    </row>
    <row r="8" spans="1:38" x14ac:dyDescent="0.25">
      <c r="A8" s="58" t="s">
        <v>0</v>
      </c>
      <c r="B8" s="59" t="s">
        <v>62</v>
      </c>
      <c r="C8" s="21">
        <v>1314905.2978906105</v>
      </c>
      <c r="D8" s="36">
        <v>108235.38796786923</v>
      </c>
      <c r="E8" s="31">
        <f t="shared" si="0"/>
        <v>1423140.6858584797</v>
      </c>
      <c r="F8" s="27">
        <v>522569.98</v>
      </c>
      <c r="G8" s="66">
        <v>68213.539999999994</v>
      </c>
      <c r="H8" s="67">
        <v>122797.72999999998</v>
      </c>
      <c r="I8" s="67">
        <v>20463.560000000001</v>
      </c>
      <c r="J8" s="68">
        <f t="shared" si="8"/>
        <v>211474.82999999996</v>
      </c>
      <c r="K8" s="43">
        <v>30195.88</v>
      </c>
      <c r="L8" s="69">
        <v>166023.52000000002</v>
      </c>
      <c r="N8" s="58" t="s">
        <v>0</v>
      </c>
      <c r="O8" s="59" t="s">
        <v>62</v>
      </c>
      <c r="P8" s="21">
        <v>980683.63</v>
      </c>
      <c r="Q8" s="36">
        <v>0</v>
      </c>
      <c r="R8" s="31">
        <f t="shared" si="1"/>
        <v>980683.63</v>
      </c>
      <c r="S8" s="106">
        <v>388712.27</v>
      </c>
      <c r="T8" s="66">
        <v>55091.55999999999</v>
      </c>
      <c r="U8" s="67">
        <v>106494.11</v>
      </c>
      <c r="V8" s="67">
        <v>45556.659999999996</v>
      </c>
      <c r="W8" s="68">
        <f t="shared" si="9"/>
        <v>207142.33</v>
      </c>
      <c r="X8" s="107">
        <v>3227.99</v>
      </c>
      <c r="Y8" s="69">
        <v>276080.88999999996</v>
      </c>
      <c r="AA8" s="76" t="s">
        <v>0</v>
      </c>
      <c r="AB8" s="77" t="s">
        <v>62</v>
      </c>
      <c r="AC8" s="70">
        <f t="shared" si="2"/>
        <v>0.34080477910150342</v>
      </c>
      <c r="AD8" s="71">
        <v>0</v>
      </c>
      <c r="AE8" s="72">
        <f t="shared" si="3"/>
        <v>0.45117206234846563</v>
      </c>
      <c r="AF8" s="72">
        <f t="shared" si="3"/>
        <v>0.34436193640092694</v>
      </c>
      <c r="AG8" s="70">
        <f t="shared" si="4"/>
        <v>0.23818494157725811</v>
      </c>
      <c r="AH8" s="73">
        <f t="shared" si="5"/>
        <v>0.15309410069721219</v>
      </c>
      <c r="AI8" s="74">
        <f t="shared" si="6"/>
        <v>-0.55081079253834675</v>
      </c>
      <c r="AJ8" s="75">
        <f t="shared" si="7"/>
        <v>2.0915570467899824E-2</v>
      </c>
      <c r="AK8" s="75">
        <f t="shared" si="7"/>
        <v>8.3543908128587763</v>
      </c>
      <c r="AL8" s="116">
        <f t="shared" si="7"/>
        <v>-0.39864175314705752</v>
      </c>
    </row>
    <row r="9" spans="1:38" x14ac:dyDescent="0.25">
      <c r="A9" s="58" t="s">
        <v>1</v>
      </c>
      <c r="B9" s="59" t="s">
        <v>63</v>
      </c>
      <c r="C9" s="21">
        <v>1323776.67077257</v>
      </c>
      <c r="D9" s="36">
        <v>108965.62799901587</v>
      </c>
      <c r="E9" s="31">
        <f t="shared" si="0"/>
        <v>1432742.2987715858</v>
      </c>
      <c r="F9" s="27">
        <v>526095.64</v>
      </c>
      <c r="G9" s="66">
        <v>68653.17</v>
      </c>
      <c r="H9" s="67">
        <v>97593.34</v>
      </c>
      <c r="I9" s="67">
        <v>21770.080000000002</v>
      </c>
      <c r="J9" s="68">
        <f t="shared" si="8"/>
        <v>188016.59000000003</v>
      </c>
      <c r="K9" s="43">
        <v>21447.7</v>
      </c>
      <c r="L9" s="69">
        <v>167143.79</v>
      </c>
      <c r="N9" s="58" t="s">
        <v>1</v>
      </c>
      <c r="O9" s="59" t="s">
        <v>63</v>
      </c>
      <c r="P9" s="21">
        <v>988851.61999999976</v>
      </c>
      <c r="Q9" s="36">
        <v>0</v>
      </c>
      <c r="R9" s="31">
        <f t="shared" si="1"/>
        <v>988851.61999999976</v>
      </c>
      <c r="S9" s="106">
        <v>391949.81</v>
      </c>
      <c r="T9" s="66">
        <v>54474.560000000005</v>
      </c>
      <c r="U9" s="67">
        <v>88314.080000000016</v>
      </c>
      <c r="V9" s="67">
        <v>20001.489999999998</v>
      </c>
      <c r="W9" s="68">
        <f t="shared" si="9"/>
        <v>162790.13</v>
      </c>
      <c r="X9" s="107">
        <v>2105.9</v>
      </c>
      <c r="Y9" s="69">
        <v>278380.35000000003</v>
      </c>
      <c r="AA9" s="58" t="s">
        <v>1</v>
      </c>
      <c r="AB9" s="59" t="s">
        <v>63</v>
      </c>
      <c r="AC9" s="70">
        <f t="shared" si="2"/>
        <v>0.33870101843244216</v>
      </c>
      <c r="AD9" s="71">
        <v>0</v>
      </c>
      <c r="AE9" s="72">
        <f t="shared" si="3"/>
        <v>0.44889513228646605</v>
      </c>
      <c r="AF9" s="72">
        <f t="shared" si="3"/>
        <v>0.34225257055233693</v>
      </c>
      <c r="AG9" s="70">
        <f t="shared" si="4"/>
        <v>0.26027947724589229</v>
      </c>
      <c r="AH9" s="73">
        <f t="shared" si="5"/>
        <v>0.10507112795604034</v>
      </c>
      <c r="AI9" s="74">
        <f t="shared" si="6"/>
        <v>8.8422912493019368E-2</v>
      </c>
      <c r="AJ9" s="75">
        <f t="shared" si="7"/>
        <v>0.15496308037839901</v>
      </c>
      <c r="AK9" s="75">
        <f t="shared" si="7"/>
        <v>9.1845766655586676</v>
      </c>
      <c r="AL9" s="116">
        <f t="shared" si="7"/>
        <v>-0.39958481264931245</v>
      </c>
    </row>
    <row r="10" spans="1:38" x14ac:dyDescent="0.25">
      <c r="A10" s="58" t="s">
        <v>2</v>
      </c>
      <c r="B10" s="59" t="s">
        <v>59</v>
      </c>
      <c r="C10" s="21">
        <v>2285409.5144934854</v>
      </c>
      <c r="D10" s="36">
        <v>188121.67375360333</v>
      </c>
      <c r="E10" s="31">
        <f t="shared" si="0"/>
        <v>2473531.1882470888</v>
      </c>
      <c r="F10" s="27">
        <v>908267.99</v>
      </c>
      <c r="G10" s="66">
        <v>422527.07999999996</v>
      </c>
      <c r="H10" s="67">
        <v>83599.309999999983</v>
      </c>
      <c r="I10" s="67">
        <v>210492.93999999997</v>
      </c>
      <c r="J10" s="68">
        <f t="shared" si="8"/>
        <v>716619.33</v>
      </c>
      <c r="K10" s="43">
        <v>169655.88</v>
      </c>
      <c r="L10" s="69">
        <v>288562.21999999997</v>
      </c>
      <c r="N10" s="58" t="s">
        <v>2</v>
      </c>
      <c r="O10" s="59" t="s">
        <v>59</v>
      </c>
      <c r="P10" s="21">
        <v>1785962.49</v>
      </c>
      <c r="Q10" s="36">
        <v>0</v>
      </c>
      <c r="R10" s="31">
        <f t="shared" si="1"/>
        <v>1785962.49</v>
      </c>
      <c r="S10" s="106">
        <v>707899.57</v>
      </c>
      <c r="T10" s="66">
        <v>340950.05</v>
      </c>
      <c r="U10" s="67">
        <v>78876.460000000021</v>
      </c>
      <c r="V10" s="67">
        <v>153533.66</v>
      </c>
      <c r="W10" s="68">
        <f t="shared" si="9"/>
        <v>573360.17000000004</v>
      </c>
      <c r="X10" s="107">
        <v>17943.68</v>
      </c>
      <c r="Y10" s="69">
        <v>502782.06</v>
      </c>
      <c r="AA10" s="58" t="s">
        <v>2</v>
      </c>
      <c r="AB10" s="59" t="s">
        <v>59</v>
      </c>
      <c r="AC10" s="70">
        <f t="shared" si="2"/>
        <v>0.27965146372894178</v>
      </c>
      <c r="AD10" s="71">
        <v>0</v>
      </c>
      <c r="AE10" s="72">
        <f t="shared" si="3"/>
        <v>0.38498496026480877</v>
      </c>
      <c r="AF10" s="72">
        <f t="shared" si="3"/>
        <v>0.28304639314867797</v>
      </c>
      <c r="AG10" s="70">
        <f t="shared" si="4"/>
        <v>0.23926387457634912</v>
      </c>
      <c r="AH10" s="73">
        <f t="shared" si="5"/>
        <v>5.9876546183740498E-2</v>
      </c>
      <c r="AI10" s="74">
        <f t="shared" si="6"/>
        <v>0.37098887631546051</v>
      </c>
      <c r="AJ10" s="75">
        <f t="shared" si="7"/>
        <v>0.24985893247520119</v>
      </c>
      <c r="AK10" s="75">
        <f t="shared" si="7"/>
        <v>8.4549100296037381</v>
      </c>
      <c r="AL10" s="116">
        <f t="shared" si="7"/>
        <v>-0.42606898106109836</v>
      </c>
    </row>
    <row r="11" spans="1:38" x14ac:dyDescent="0.25">
      <c r="A11" s="58" t="s">
        <v>3</v>
      </c>
      <c r="B11" s="59" t="s">
        <v>59</v>
      </c>
      <c r="C11" s="21">
        <v>2180103.9207162829</v>
      </c>
      <c r="D11" s="36">
        <v>179453.52722172241</v>
      </c>
      <c r="E11" s="31">
        <f t="shared" si="0"/>
        <v>2359557.4479380054</v>
      </c>
      <c r="F11" s="27">
        <v>866417.42</v>
      </c>
      <c r="G11" s="66">
        <v>423266.56999999995</v>
      </c>
      <c r="H11" s="67">
        <v>27082.319999999996</v>
      </c>
      <c r="I11" s="67">
        <v>133733.49</v>
      </c>
      <c r="J11" s="68">
        <f t="shared" si="8"/>
        <v>584082.37999999989</v>
      </c>
      <c r="K11" s="43">
        <v>124132.1</v>
      </c>
      <c r="L11" s="69">
        <v>275266.05</v>
      </c>
      <c r="N11" s="58" t="s">
        <v>3</v>
      </c>
      <c r="O11" s="59" t="s">
        <v>59</v>
      </c>
      <c r="P11" s="21">
        <v>1642490.48</v>
      </c>
      <c r="Q11" s="36">
        <v>0</v>
      </c>
      <c r="R11" s="31">
        <f t="shared" si="1"/>
        <v>1642490.48</v>
      </c>
      <c r="S11" s="106">
        <v>651031.76</v>
      </c>
      <c r="T11" s="66">
        <v>326916.82999999996</v>
      </c>
      <c r="U11" s="67">
        <v>33744.749999999993</v>
      </c>
      <c r="V11" s="67">
        <v>122279.55</v>
      </c>
      <c r="W11" s="68">
        <f t="shared" si="9"/>
        <v>482941.12999999995</v>
      </c>
      <c r="X11" s="107">
        <v>11078.74</v>
      </c>
      <c r="Y11" s="69">
        <v>462391.97999999986</v>
      </c>
      <c r="AA11" s="58" t="s">
        <v>3</v>
      </c>
      <c r="AB11" s="59" t="s">
        <v>59</v>
      </c>
      <c r="AC11" s="70">
        <f t="shared" si="2"/>
        <v>0.32731601629513429</v>
      </c>
      <c r="AD11" s="71">
        <v>0</v>
      </c>
      <c r="AE11" s="72">
        <f t="shared" si="3"/>
        <v>0.43657298271707812</v>
      </c>
      <c r="AF11" s="72">
        <f t="shared" si="3"/>
        <v>0.33083740799373595</v>
      </c>
      <c r="AG11" s="70">
        <f t="shared" si="4"/>
        <v>0.29472248339126494</v>
      </c>
      <c r="AH11" s="73">
        <f t="shared" si="5"/>
        <v>-0.19743604560709438</v>
      </c>
      <c r="AI11" s="74">
        <f t="shared" si="6"/>
        <v>9.3670119001909802E-2</v>
      </c>
      <c r="AJ11" s="75">
        <f t="shared" si="7"/>
        <v>0.20942769981094789</v>
      </c>
      <c r="AK11" s="75">
        <f t="shared" si="7"/>
        <v>10.204532284357247</v>
      </c>
      <c r="AL11" s="116">
        <f t="shared" si="7"/>
        <v>-0.40469112375175698</v>
      </c>
    </row>
    <row r="12" spans="1:38" x14ac:dyDescent="0.25">
      <c r="A12" s="58" t="s">
        <v>4</v>
      </c>
      <c r="B12" s="59" t="s">
        <v>63</v>
      </c>
      <c r="C12" s="21">
        <v>1433158.3007387808</v>
      </c>
      <c r="D12" s="36">
        <v>117969.29022088306</v>
      </c>
      <c r="E12" s="31">
        <f t="shared" si="0"/>
        <v>1551127.5909596637</v>
      </c>
      <c r="F12" s="27">
        <v>569566.11</v>
      </c>
      <c r="G12" s="66">
        <v>96143.28</v>
      </c>
      <c r="H12" s="67">
        <v>112992.36</v>
      </c>
      <c r="I12" s="67">
        <v>33487.130000000005</v>
      </c>
      <c r="J12" s="68">
        <f t="shared" si="8"/>
        <v>242622.77000000002</v>
      </c>
      <c r="K12" s="43">
        <v>39028.21</v>
      </c>
      <c r="L12" s="69">
        <v>180954.59999999998</v>
      </c>
      <c r="N12" s="58" t="s">
        <v>4</v>
      </c>
      <c r="O12" s="59" t="s">
        <v>63</v>
      </c>
      <c r="P12" s="21">
        <v>1089536.2700000003</v>
      </c>
      <c r="Q12" s="36">
        <v>0</v>
      </c>
      <c r="R12" s="31">
        <f t="shared" si="1"/>
        <v>1089536.2700000003</v>
      </c>
      <c r="S12" s="106">
        <v>431858.05</v>
      </c>
      <c r="T12" s="66">
        <v>75450.81</v>
      </c>
      <c r="U12" s="67">
        <v>94653.23</v>
      </c>
      <c r="V12" s="67">
        <v>79118.78</v>
      </c>
      <c r="W12" s="68">
        <f t="shared" si="9"/>
        <v>249222.81999999998</v>
      </c>
      <c r="X12" s="107">
        <v>3903.35</v>
      </c>
      <c r="Y12" s="69">
        <v>306724.99000000005</v>
      </c>
      <c r="AA12" s="58" t="s">
        <v>4</v>
      </c>
      <c r="AB12" s="59" t="s">
        <v>63</v>
      </c>
      <c r="AC12" s="70">
        <f t="shared" si="2"/>
        <v>0.31538374646195155</v>
      </c>
      <c r="AD12" s="71">
        <v>0</v>
      </c>
      <c r="AE12" s="72">
        <f t="shared" si="3"/>
        <v>0.42365851754495831</v>
      </c>
      <c r="AF12" s="72">
        <f t="shared" si="3"/>
        <v>0.31887343537998203</v>
      </c>
      <c r="AG12" s="70">
        <f t="shared" si="4"/>
        <v>0.27425113129998202</v>
      </c>
      <c r="AH12" s="73">
        <f t="shared" si="5"/>
        <v>0.19375070454542342</v>
      </c>
      <c r="AI12" s="74">
        <f t="shared" si="6"/>
        <v>-0.57674865562891631</v>
      </c>
      <c r="AJ12" s="75">
        <f t="shared" si="7"/>
        <v>-2.6482526760591041E-2</v>
      </c>
      <c r="AK12" s="75">
        <f t="shared" si="7"/>
        <v>8.9986447538652694</v>
      </c>
      <c r="AL12" s="116">
        <f t="shared" si="7"/>
        <v>-0.41004285304565513</v>
      </c>
    </row>
    <row r="13" spans="1:38" x14ac:dyDescent="0.25">
      <c r="A13" s="58" t="s">
        <v>45</v>
      </c>
      <c r="B13" s="59" t="s">
        <v>62</v>
      </c>
      <c r="C13" s="21">
        <v>1312507.629544135</v>
      </c>
      <c r="D13" s="36">
        <v>108038.02579728907</v>
      </c>
      <c r="E13" s="31">
        <f t="shared" si="0"/>
        <v>1420545.655341424</v>
      </c>
      <c r="F13" s="27">
        <v>521617.09</v>
      </c>
      <c r="G13" s="66">
        <v>114894.75999999998</v>
      </c>
      <c r="H13" s="67">
        <v>563.25</v>
      </c>
      <c r="I13" s="67">
        <v>9397.5499999999993</v>
      </c>
      <c r="J13" s="68">
        <f t="shared" si="8"/>
        <v>124855.55999999998</v>
      </c>
      <c r="K13" s="43">
        <v>27794.53</v>
      </c>
      <c r="L13" s="69">
        <v>165720.9</v>
      </c>
      <c r="N13" s="58" t="s">
        <v>45</v>
      </c>
      <c r="O13" s="59" t="s">
        <v>62</v>
      </c>
      <c r="P13" s="21">
        <v>977997</v>
      </c>
      <c r="Q13" s="36">
        <v>0</v>
      </c>
      <c r="R13" s="31">
        <f t="shared" si="1"/>
        <v>977997</v>
      </c>
      <c r="S13" s="106">
        <v>387647.38</v>
      </c>
      <c r="T13" s="66">
        <v>90888.95</v>
      </c>
      <c r="U13" s="67">
        <v>3690.97</v>
      </c>
      <c r="V13" s="67">
        <v>12727.210000000001</v>
      </c>
      <c r="W13" s="68">
        <f t="shared" si="9"/>
        <v>107307.13</v>
      </c>
      <c r="X13" s="107">
        <v>2552.42</v>
      </c>
      <c r="Y13" s="69">
        <v>275324.57999999996</v>
      </c>
      <c r="AA13" s="58" t="s">
        <v>45</v>
      </c>
      <c r="AB13" s="59" t="s">
        <v>62</v>
      </c>
      <c r="AC13" s="70">
        <f t="shared" si="2"/>
        <v>0.34203645772342339</v>
      </c>
      <c r="AD13" s="71">
        <v>0</v>
      </c>
      <c r="AE13" s="72">
        <f t="shared" si="3"/>
        <v>0.45250512562045087</v>
      </c>
      <c r="AF13" s="72">
        <f t="shared" si="3"/>
        <v>0.34559684112917255</v>
      </c>
      <c r="AG13" s="70">
        <f t="shared" si="4"/>
        <v>0.26412242632355176</v>
      </c>
      <c r="AH13" s="73">
        <f t="shared" si="5"/>
        <v>-0.84739783850857631</v>
      </c>
      <c r="AI13" s="74">
        <f t="shared" si="6"/>
        <v>-0.2616174322573448</v>
      </c>
      <c r="AJ13" s="75">
        <f t="shared" si="7"/>
        <v>0.1635346132172204</v>
      </c>
      <c r="AK13" s="75">
        <f t="shared" si="7"/>
        <v>9.8894813549494192</v>
      </c>
      <c r="AL13" s="116">
        <f t="shared" si="7"/>
        <v>-0.39808897556476786</v>
      </c>
    </row>
    <row r="14" spans="1:38" x14ac:dyDescent="0.25">
      <c r="A14" s="58" t="s">
        <v>5</v>
      </c>
      <c r="B14" s="59" t="s">
        <v>63</v>
      </c>
      <c r="C14" s="21">
        <v>1853877.1654948306</v>
      </c>
      <c r="D14" s="36">
        <v>152600.43029258493</v>
      </c>
      <c r="E14" s="31">
        <f t="shared" si="0"/>
        <v>2006477.5957874155</v>
      </c>
      <c r="F14" s="27">
        <v>736768.3</v>
      </c>
      <c r="G14" s="66">
        <v>222374.29</v>
      </c>
      <c r="H14" s="67">
        <v>62811.050000000017</v>
      </c>
      <c r="I14" s="67">
        <v>122798.15</v>
      </c>
      <c r="J14" s="68">
        <f t="shared" si="8"/>
        <v>407983.49</v>
      </c>
      <c r="K14" s="43">
        <v>95952.02</v>
      </c>
      <c r="L14" s="69">
        <v>234075.74000000002</v>
      </c>
      <c r="N14" s="58" t="s">
        <v>5</v>
      </c>
      <c r="O14" s="59" t="s">
        <v>63</v>
      </c>
      <c r="P14" s="21">
        <v>1372621.72</v>
      </c>
      <c r="Q14" s="36">
        <v>0</v>
      </c>
      <c r="R14" s="31">
        <f t="shared" si="1"/>
        <v>1372621.72</v>
      </c>
      <c r="S14" s="106">
        <v>544064.24</v>
      </c>
      <c r="T14" s="66">
        <v>165707.28</v>
      </c>
      <c r="U14" s="67">
        <v>48218.28</v>
      </c>
      <c r="V14" s="67">
        <v>96211.9</v>
      </c>
      <c r="W14" s="68">
        <f t="shared" si="9"/>
        <v>310137.45999999996</v>
      </c>
      <c r="X14" s="107">
        <v>8741.27</v>
      </c>
      <c r="Y14" s="69">
        <v>386418.84</v>
      </c>
      <c r="AA14" s="58" t="s">
        <v>5</v>
      </c>
      <c r="AB14" s="59" t="s">
        <v>63</v>
      </c>
      <c r="AC14" s="70">
        <f t="shared" si="2"/>
        <v>0.35061039650081494</v>
      </c>
      <c r="AD14" s="71">
        <v>0</v>
      </c>
      <c r="AE14" s="72">
        <f t="shared" si="3"/>
        <v>0.46178482137628962</v>
      </c>
      <c r="AF14" s="72">
        <f t="shared" si="3"/>
        <v>0.35419357831714882</v>
      </c>
      <c r="AG14" s="70">
        <f t="shared" si="4"/>
        <v>0.34197055192747117</v>
      </c>
      <c r="AH14" s="73">
        <f t="shared" si="5"/>
        <v>0.30263978723421947</v>
      </c>
      <c r="AI14" s="74">
        <f t="shared" si="6"/>
        <v>0.276330162900847</v>
      </c>
      <c r="AJ14" s="75">
        <f t="shared" si="7"/>
        <v>0.31549245937591697</v>
      </c>
      <c r="AK14" s="75">
        <f t="shared" si="7"/>
        <v>9.9768969497567284</v>
      </c>
      <c r="AL14" s="116">
        <f t="shared" si="7"/>
        <v>-0.39424345872991073</v>
      </c>
    </row>
    <row r="15" spans="1:38" x14ac:dyDescent="0.25">
      <c r="A15" s="58" t="s">
        <v>64</v>
      </c>
      <c r="B15" s="59" t="s">
        <v>59</v>
      </c>
      <c r="C15" s="21">
        <v>6224946.4445369309</v>
      </c>
      <c r="D15" s="36">
        <v>512401.53536875796</v>
      </c>
      <c r="E15" s="31">
        <f t="shared" si="0"/>
        <v>6737347.9799056891</v>
      </c>
      <c r="F15" s="27">
        <v>2473919.69</v>
      </c>
      <c r="G15" s="66">
        <v>1834692.4200000002</v>
      </c>
      <c r="H15" s="67">
        <v>341425.70999999996</v>
      </c>
      <c r="I15" s="67">
        <v>637722.22</v>
      </c>
      <c r="J15" s="68">
        <f t="shared" si="8"/>
        <v>2813840.3499999996</v>
      </c>
      <c r="K15" s="43">
        <v>615221.76000000001</v>
      </c>
      <c r="L15" s="69">
        <v>785979.2</v>
      </c>
      <c r="N15" s="58" t="s">
        <v>64</v>
      </c>
      <c r="O15" s="59" t="s">
        <v>59</v>
      </c>
      <c r="P15" s="21">
        <v>4791770.6599999992</v>
      </c>
      <c r="Q15" s="36">
        <v>0</v>
      </c>
      <c r="R15" s="31">
        <f t="shared" si="1"/>
        <v>4791770.6599999992</v>
      </c>
      <c r="S15" s="106">
        <v>1899307.78</v>
      </c>
      <c r="T15" s="66">
        <v>1413430.71</v>
      </c>
      <c r="U15" s="67">
        <v>303772.05000000005</v>
      </c>
      <c r="V15" s="67">
        <v>547781.21</v>
      </c>
      <c r="W15" s="68">
        <f t="shared" si="9"/>
        <v>2264983.9699999997</v>
      </c>
      <c r="X15" s="107">
        <v>56591.93</v>
      </c>
      <c r="Y15" s="69">
        <v>1348973.62</v>
      </c>
      <c r="AA15" s="58" t="s">
        <v>64</v>
      </c>
      <c r="AB15" s="59" t="s">
        <v>59</v>
      </c>
      <c r="AC15" s="70">
        <f t="shared" si="2"/>
        <v>0.2990910638734392</v>
      </c>
      <c r="AD15" s="71">
        <v>0</v>
      </c>
      <c r="AE15" s="72">
        <f t="shared" si="3"/>
        <v>0.40602471569574039</v>
      </c>
      <c r="AF15" s="72">
        <f t="shared" si="3"/>
        <v>0.30253754344122141</v>
      </c>
      <c r="AG15" s="70">
        <f t="shared" si="4"/>
        <v>0.29804199598861136</v>
      </c>
      <c r="AH15" s="73">
        <f t="shared" si="5"/>
        <v>0.12395366854850498</v>
      </c>
      <c r="AI15" s="74">
        <f t="shared" si="6"/>
        <v>0.16419148440670317</v>
      </c>
      <c r="AJ15" s="75">
        <f t="shared" si="7"/>
        <v>0.24232241255111386</v>
      </c>
      <c r="AK15" s="75">
        <f t="shared" si="7"/>
        <v>9.8711924120629924</v>
      </c>
      <c r="AL15" s="116">
        <f t="shared" si="7"/>
        <v>-0.41735020733763506</v>
      </c>
    </row>
    <row r="16" spans="1:38" x14ac:dyDescent="0.25">
      <c r="A16" s="58" t="s">
        <v>65</v>
      </c>
      <c r="B16" s="59" t="s">
        <v>62</v>
      </c>
      <c r="C16" s="21">
        <v>5388375.9817681741</v>
      </c>
      <c r="D16" s="36">
        <v>443539.90043163195</v>
      </c>
      <c r="E16" s="31">
        <f t="shared" si="0"/>
        <v>5831915.8821998062</v>
      </c>
      <c r="F16" s="27">
        <v>2141449.66</v>
      </c>
      <c r="G16" s="66">
        <v>1265591.9799999997</v>
      </c>
      <c r="H16" s="67">
        <v>308491.82999999996</v>
      </c>
      <c r="I16" s="67">
        <v>747573.44</v>
      </c>
      <c r="J16" s="68">
        <f t="shared" si="8"/>
        <v>2321657.2499999995</v>
      </c>
      <c r="K16" s="43">
        <v>462905.67</v>
      </c>
      <c r="L16" s="69">
        <v>680351.47999999986</v>
      </c>
      <c r="N16" s="58" t="s">
        <v>65</v>
      </c>
      <c r="O16" s="59" t="s">
        <v>62</v>
      </c>
      <c r="P16" s="21">
        <v>3960292.88</v>
      </c>
      <c r="Q16" s="36">
        <v>0</v>
      </c>
      <c r="R16" s="31">
        <f t="shared" si="1"/>
        <v>3960292.88</v>
      </c>
      <c r="S16" s="106">
        <v>1569736.04</v>
      </c>
      <c r="T16" s="66">
        <v>981819.05999999982</v>
      </c>
      <c r="U16" s="67">
        <v>463890.44999999995</v>
      </c>
      <c r="V16" s="67">
        <v>638361.55000000005</v>
      </c>
      <c r="W16" s="68">
        <f t="shared" si="9"/>
        <v>2084071.0599999998</v>
      </c>
      <c r="X16" s="107">
        <v>44506.81</v>
      </c>
      <c r="Y16" s="69">
        <v>1114896.99</v>
      </c>
      <c r="AA16" s="58" t="s">
        <v>65</v>
      </c>
      <c r="AB16" s="59" t="s">
        <v>62</v>
      </c>
      <c r="AC16" s="70">
        <f t="shared" si="2"/>
        <v>0.36060037604293904</v>
      </c>
      <c r="AD16" s="71">
        <v>0</v>
      </c>
      <c r="AE16" s="72">
        <f t="shared" si="3"/>
        <v>0.47259711817066585</v>
      </c>
      <c r="AF16" s="72">
        <f t="shared" si="3"/>
        <v>0.36421003623004045</v>
      </c>
      <c r="AG16" s="70">
        <f t="shared" si="4"/>
        <v>0.28902771555483953</v>
      </c>
      <c r="AH16" s="73">
        <f t="shared" si="5"/>
        <v>-0.33498990979443533</v>
      </c>
      <c r="AI16" s="74">
        <f t="shared" si="6"/>
        <v>0.17108156028507659</v>
      </c>
      <c r="AJ16" s="75">
        <f t="shared" si="7"/>
        <v>0.11400100244182632</v>
      </c>
      <c r="AK16" s="75">
        <f t="shared" si="7"/>
        <v>9.40078293636412</v>
      </c>
      <c r="AL16" s="116">
        <f t="shared" si="7"/>
        <v>-0.38976292329930873</v>
      </c>
    </row>
    <row r="17" spans="1:38" x14ac:dyDescent="0.25">
      <c r="A17" s="58" t="s">
        <v>48</v>
      </c>
      <c r="B17" s="59" t="s">
        <v>62</v>
      </c>
      <c r="C17" s="21">
        <v>1602601.5227842019</v>
      </c>
      <c r="D17" s="36">
        <v>131916.87481578346</v>
      </c>
      <c r="E17" s="31">
        <f t="shared" si="0"/>
        <v>1734518.3975999854</v>
      </c>
      <c r="F17" s="27">
        <v>636906.28</v>
      </c>
      <c r="G17" s="66">
        <v>135826.72</v>
      </c>
      <c r="H17" s="67">
        <v>41622.550000000003</v>
      </c>
      <c r="I17" s="67">
        <v>52082.53</v>
      </c>
      <c r="J17" s="68">
        <f t="shared" si="8"/>
        <v>229531.80000000002</v>
      </c>
      <c r="K17" s="43">
        <v>42521.61</v>
      </c>
      <c r="L17" s="69">
        <v>202348.98</v>
      </c>
      <c r="N17" s="58" t="s">
        <v>48</v>
      </c>
      <c r="O17" s="59" t="s">
        <v>62</v>
      </c>
      <c r="P17" s="21">
        <v>1151598.7</v>
      </c>
      <c r="Q17" s="36">
        <v>0</v>
      </c>
      <c r="R17" s="31">
        <f t="shared" si="1"/>
        <v>1151598.7</v>
      </c>
      <c r="S17" s="106">
        <v>456457.65</v>
      </c>
      <c r="T17" s="66">
        <v>101836.29000000001</v>
      </c>
      <c r="U17" s="67">
        <v>44444.85</v>
      </c>
      <c r="V17" s="67">
        <v>38483.199999999997</v>
      </c>
      <c r="W17" s="68">
        <f t="shared" si="9"/>
        <v>184764.34000000003</v>
      </c>
      <c r="X17" s="107">
        <v>3537.15</v>
      </c>
      <c r="Y17" s="69">
        <v>324196.70000000007</v>
      </c>
      <c r="AA17" s="58" t="s">
        <v>48</v>
      </c>
      <c r="AB17" s="59" t="s">
        <v>62</v>
      </c>
      <c r="AC17" s="70">
        <f t="shared" si="2"/>
        <v>0.39163193114424488</v>
      </c>
      <c r="AD17" s="71">
        <v>0</v>
      </c>
      <c r="AE17" s="72">
        <f t="shared" si="3"/>
        <v>0.50618301114788111</v>
      </c>
      <c r="AF17" s="72">
        <f t="shared" si="3"/>
        <v>0.39532392545069617</v>
      </c>
      <c r="AG17" s="70">
        <f t="shared" si="4"/>
        <v>0.33377521903046548</v>
      </c>
      <c r="AH17" s="73">
        <f t="shared" si="5"/>
        <v>-6.3501170551818586E-2</v>
      </c>
      <c r="AI17" s="74">
        <f t="shared" si="6"/>
        <v>0.35338355438217195</v>
      </c>
      <c r="AJ17" s="75">
        <f t="shared" si="7"/>
        <v>0.24229491470053133</v>
      </c>
      <c r="AK17" s="75">
        <f t="shared" si="7"/>
        <v>11.021432509223528</v>
      </c>
      <c r="AL17" s="116">
        <f t="shared" si="7"/>
        <v>-0.37584503481991038</v>
      </c>
    </row>
    <row r="18" spans="1:38" x14ac:dyDescent="0.25">
      <c r="A18" s="58" t="s">
        <v>66</v>
      </c>
      <c r="B18" s="59" t="s">
        <v>62</v>
      </c>
      <c r="C18" s="21">
        <v>1326318.1992198341</v>
      </c>
      <c r="D18" s="36">
        <v>109174.83189983085</v>
      </c>
      <c r="E18" s="31">
        <f t="shared" si="0"/>
        <v>1435493.0311196649</v>
      </c>
      <c r="F18" s="27">
        <v>527105.68999999994</v>
      </c>
      <c r="G18" s="66">
        <v>141915.43</v>
      </c>
      <c r="H18" s="67">
        <v>25821.759999999998</v>
      </c>
      <c r="I18" s="67">
        <v>62285.05999999999</v>
      </c>
      <c r="J18" s="68">
        <f t="shared" si="8"/>
        <v>230022.25</v>
      </c>
      <c r="K18" s="43">
        <v>35327.360000000001</v>
      </c>
      <c r="L18" s="69">
        <v>167464.66</v>
      </c>
      <c r="N18" s="58" t="s">
        <v>66</v>
      </c>
      <c r="O18" s="59" t="s">
        <v>62</v>
      </c>
      <c r="P18" s="21">
        <v>998588.33000000007</v>
      </c>
      <c r="Q18" s="36">
        <v>0</v>
      </c>
      <c r="R18" s="31">
        <f t="shared" si="1"/>
        <v>998588.33000000007</v>
      </c>
      <c r="S18" s="106">
        <v>395809.13</v>
      </c>
      <c r="T18" s="66">
        <v>111400.72</v>
      </c>
      <c r="U18" s="67">
        <v>32483.760000000002</v>
      </c>
      <c r="V18" s="67">
        <v>24664.43</v>
      </c>
      <c r="W18" s="68">
        <f t="shared" si="9"/>
        <v>168548.91</v>
      </c>
      <c r="X18" s="107">
        <v>3176</v>
      </c>
      <c r="Y18" s="69">
        <v>281121.42</v>
      </c>
      <c r="AA18" s="58" t="s">
        <v>66</v>
      </c>
      <c r="AB18" s="59" t="s">
        <v>62</v>
      </c>
      <c r="AC18" s="70">
        <f t="shared" si="2"/>
        <v>0.32819316967166445</v>
      </c>
      <c r="AD18" s="71">
        <v>0</v>
      </c>
      <c r="AE18" s="72">
        <f t="shared" si="3"/>
        <v>0.43752233827894305</v>
      </c>
      <c r="AF18" s="72">
        <f t="shared" si="3"/>
        <v>0.33171685554600505</v>
      </c>
      <c r="AG18" s="70">
        <f t="shared" si="4"/>
        <v>0.27391842709813718</v>
      </c>
      <c r="AH18" s="73">
        <f t="shared" si="5"/>
        <v>-0.20508709582880813</v>
      </c>
      <c r="AI18" s="74">
        <f t="shared" si="6"/>
        <v>1.5252989831915835</v>
      </c>
      <c r="AJ18" s="75">
        <f t="shared" si="7"/>
        <v>0.36472107710456259</v>
      </c>
      <c r="AK18" s="75">
        <f>+K18/X18-1</f>
        <v>10.123224181360202</v>
      </c>
      <c r="AL18" s="116">
        <f t="shared" si="7"/>
        <v>-0.404297758598402</v>
      </c>
    </row>
    <row r="19" spans="1:38" x14ac:dyDescent="0.25">
      <c r="A19" s="58" t="s">
        <v>67</v>
      </c>
      <c r="B19" s="59" t="s">
        <v>62</v>
      </c>
      <c r="C19" s="21">
        <v>1231586.3228505882</v>
      </c>
      <c r="D19" s="36">
        <v>101377.05254020842</v>
      </c>
      <c r="E19" s="31">
        <f t="shared" si="0"/>
        <v>1332963.3753907967</v>
      </c>
      <c r="F19" s="27">
        <v>489457.32</v>
      </c>
      <c r="G19" s="66">
        <v>84689.459999999992</v>
      </c>
      <c r="H19" s="67">
        <v>8454.56</v>
      </c>
      <c r="I19" s="67">
        <v>6367.75</v>
      </c>
      <c r="J19" s="68">
        <f t="shared" si="8"/>
        <v>99511.76999999999</v>
      </c>
      <c r="K19" s="43">
        <v>22475.18</v>
      </c>
      <c r="L19" s="69">
        <v>155503.55000000005</v>
      </c>
      <c r="N19" s="58" t="s">
        <v>67</v>
      </c>
      <c r="O19" s="59" t="s">
        <v>62</v>
      </c>
      <c r="P19" s="21">
        <v>923832.13</v>
      </c>
      <c r="Q19" s="36">
        <v>0</v>
      </c>
      <c r="R19" s="31">
        <f t="shared" si="1"/>
        <v>923832.13</v>
      </c>
      <c r="S19" s="106">
        <v>366178.09</v>
      </c>
      <c r="T19" s="66">
        <v>67625.069999999992</v>
      </c>
      <c r="U19" s="67">
        <v>11414.010000000002</v>
      </c>
      <c r="V19" s="67">
        <v>13713.81</v>
      </c>
      <c r="W19" s="68">
        <f t="shared" si="9"/>
        <v>92752.889999999985</v>
      </c>
      <c r="X19" s="107">
        <v>2180.46</v>
      </c>
      <c r="Y19" s="69">
        <v>260076.15000000002</v>
      </c>
      <c r="AA19" s="58" t="s">
        <v>67</v>
      </c>
      <c r="AB19" s="59" t="s">
        <v>62</v>
      </c>
      <c r="AC19" s="70">
        <f t="shared" si="2"/>
        <v>0.3331278301076066</v>
      </c>
      <c r="AD19" s="71">
        <v>0</v>
      </c>
      <c r="AE19" s="72">
        <f t="shared" si="3"/>
        <v>0.44286319137958174</v>
      </c>
      <c r="AF19" s="72">
        <f t="shared" si="3"/>
        <v>0.3366646813849512</v>
      </c>
      <c r="AG19" s="70">
        <f t="shared" si="4"/>
        <v>0.25233822308797604</v>
      </c>
      <c r="AH19" s="73">
        <f t="shared" si="5"/>
        <v>-0.25928223297508957</v>
      </c>
      <c r="AI19" s="74">
        <f t="shared" si="6"/>
        <v>-0.53566878934446371</v>
      </c>
      <c r="AJ19" s="75">
        <f t="shared" si="7"/>
        <v>7.2869751012609951E-2</v>
      </c>
      <c r="AK19" s="75">
        <f t="shared" si="7"/>
        <v>9.3075406106968259</v>
      </c>
      <c r="AL19" s="116">
        <f t="shared" si="7"/>
        <v>-0.40208454331548649</v>
      </c>
    </row>
    <row r="20" spans="1:38" x14ac:dyDescent="0.25">
      <c r="A20" s="58" t="s">
        <v>68</v>
      </c>
      <c r="B20" s="59" t="s">
        <v>62</v>
      </c>
      <c r="C20" s="21">
        <v>10722900.332474513</v>
      </c>
      <c r="D20" s="36">
        <v>882647.04651203332</v>
      </c>
      <c r="E20" s="31">
        <f t="shared" si="0"/>
        <v>11605547.378986547</v>
      </c>
      <c r="F20" s="27">
        <v>4261497.59</v>
      </c>
      <c r="G20" s="66">
        <v>3499170.68</v>
      </c>
      <c r="H20" s="67">
        <v>409600.64000000013</v>
      </c>
      <c r="I20" s="67">
        <v>1216285.33</v>
      </c>
      <c r="J20" s="68">
        <f t="shared" si="8"/>
        <v>5125056.6500000004</v>
      </c>
      <c r="K20" s="43">
        <v>1316432.01</v>
      </c>
      <c r="L20" s="69">
        <v>1353903.53</v>
      </c>
      <c r="N20" s="58" t="s">
        <v>68</v>
      </c>
      <c r="O20" s="59" t="s">
        <v>62</v>
      </c>
      <c r="P20" s="21">
        <v>8041122.4599999972</v>
      </c>
      <c r="Q20" s="36">
        <v>0</v>
      </c>
      <c r="R20" s="31">
        <f t="shared" si="1"/>
        <v>8041122.4599999972</v>
      </c>
      <c r="S20" s="106">
        <v>3187249.04</v>
      </c>
      <c r="T20" s="66">
        <v>2658495.7899999991</v>
      </c>
      <c r="U20" s="67">
        <v>619581.65</v>
      </c>
      <c r="V20" s="67">
        <v>1276076.6300000001</v>
      </c>
      <c r="W20" s="68">
        <f t="shared" si="9"/>
        <v>4554154.0699999994</v>
      </c>
      <c r="X20" s="107">
        <v>120553.27</v>
      </c>
      <c r="Y20" s="69">
        <v>2263727.33</v>
      </c>
      <c r="AA20" s="58" t="s">
        <v>68</v>
      </c>
      <c r="AB20" s="59" t="s">
        <v>62</v>
      </c>
      <c r="AC20" s="70">
        <f t="shared" si="2"/>
        <v>0.33350790089503457</v>
      </c>
      <c r="AD20" s="71">
        <v>0</v>
      </c>
      <c r="AE20" s="72">
        <f t="shared" si="3"/>
        <v>0.44327454739279659</v>
      </c>
      <c r="AF20" s="72">
        <f t="shared" si="3"/>
        <v>0.33704568940743962</v>
      </c>
      <c r="AG20" s="70">
        <f t="shared" si="4"/>
        <v>0.31622201290000973</v>
      </c>
      <c r="AH20" s="73">
        <f t="shared" si="5"/>
        <v>-0.33890772911044076</v>
      </c>
      <c r="AI20" s="74">
        <f t="shared" si="6"/>
        <v>-4.6855571675190055E-2</v>
      </c>
      <c r="AJ20" s="75">
        <f t="shared" si="7"/>
        <v>0.12535864426738663</v>
      </c>
      <c r="AK20" s="75">
        <f t="shared" si="7"/>
        <v>9.9199195509172</v>
      </c>
      <c r="AL20" s="116">
        <f t="shared" si="7"/>
        <v>-0.40191404147601117</v>
      </c>
    </row>
    <row r="21" spans="1:38" x14ac:dyDescent="0.25">
      <c r="A21" s="58" t="s">
        <v>6</v>
      </c>
      <c r="B21" s="59" t="s">
        <v>62</v>
      </c>
      <c r="C21" s="21">
        <v>22758452.154593945</v>
      </c>
      <c r="D21" s="36">
        <v>1873343.9605515909</v>
      </c>
      <c r="E21" s="31">
        <f t="shared" si="0"/>
        <v>24631796.115145534</v>
      </c>
      <c r="F21" s="27">
        <v>9044669.4499999993</v>
      </c>
      <c r="G21" s="66">
        <v>9114917.629999999</v>
      </c>
      <c r="H21" s="67">
        <v>1061126.6299999999</v>
      </c>
      <c r="I21" s="67">
        <v>1800499.83</v>
      </c>
      <c r="J21" s="68">
        <f t="shared" si="8"/>
        <v>11976544.089999998</v>
      </c>
      <c r="K21" s="43">
        <v>2792088.63</v>
      </c>
      <c r="L21" s="69">
        <v>2873546.1100000003</v>
      </c>
      <c r="N21" s="58" t="s">
        <v>6</v>
      </c>
      <c r="O21" s="59" t="s">
        <v>62</v>
      </c>
      <c r="P21" s="21">
        <v>16607269.220000001</v>
      </c>
      <c r="Q21" s="36">
        <v>0</v>
      </c>
      <c r="R21" s="31">
        <f t="shared" si="1"/>
        <v>16607269.220000001</v>
      </c>
      <c r="S21" s="106">
        <v>6582601.2599999998</v>
      </c>
      <c r="T21" s="66">
        <v>7017804.3200000003</v>
      </c>
      <c r="U21" s="67">
        <v>1441078.79</v>
      </c>
      <c r="V21" s="67">
        <v>2247036.4700000002</v>
      </c>
      <c r="W21" s="68">
        <f t="shared" si="9"/>
        <v>10705919.58</v>
      </c>
      <c r="X21" s="107">
        <v>250647.56</v>
      </c>
      <c r="Y21" s="69">
        <v>4675258.8499999996</v>
      </c>
      <c r="AA21" s="58" t="s">
        <v>6</v>
      </c>
      <c r="AB21" s="59" t="s">
        <v>62</v>
      </c>
      <c r="AC21" s="70">
        <f t="shared" si="2"/>
        <v>0.3703909928301834</v>
      </c>
      <c r="AD21" s="71">
        <v>0</v>
      </c>
      <c r="AE21" s="72">
        <f t="shared" si="3"/>
        <v>0.48319364182292301</v>
      </c>
      <c r="AF21" s="72">
        <f t="shared" si="3"/>
        <v>0.37402663365941136</v>
      </c>
      <c r="AG21" s="70">
        <f t="shared" si="4"/>
        <v>0.2988275555109805</v>
      </c>
      <c r="AH21" s="73">
        <f t="shared" si="5"/>
        <v>-0.26365814460429338</v>
      </c>
      <c r="AI21" s="74">
        <f t="shared" si="6"/>
        <v>-0.19872247111325259</v>
      </c>
      <c r="AJ21" s="75">
        <f t="shared" si="7"/>
        <v>0.11868429428273353</v>
      </c>
      <c r="AK21" s="75">
        <f t="shared" si="7"/>
        <v>10.139500540120956</v>
      </c>
      <c r="AL21" s="116">
        <f t="shared" si="7"/>
        <v>-0.38537176182234256</v>
      </c>
    </row>
    <row r="22" spans="1:38" x14ac:dyDescent="0.25">
      <c r="A22" s="58" t="s">
        <v>7</v>
      </c>
      <c r="B22" s="59" t="s">
        <v>62</v>
      </c>
      <c r="C22" s="21">
        <v>1273018.0318776844</v>
      </c>
      <c r="D22" s="36">
        <v>104787.47084783373</v>
      </c>
      <c r="E22" s="31">
        <f t="shared" si="0"/>
        <v>1377805.5027255181</v>
      </c>
      <c r="F22" s="27">
        <v>505923.13</v>
      </c>
      <c r="G22" s="66">
        <v>74565.689999999988</v>
      </c>
      <c r="H22" s="67">
        <v>6404.5000000000009</v>
      </c>
      <c r="I22" s="67">
        <v>19713.429999999997</v>
      </c>
      <c r="J22" s="68">
        <f t="shared" si="8"/>
        <v>100683.61999999998</v>
      </c>
      <c r="K22" s="43">
        <v>18134.36</v>
      </c>
      <c r="L22" s="69">
        <v>160734.81999999995</v>
      </c>
      <c r="N22" s="58" t="s">
        <v>7</v>
      </c>
      <c r="O22" s="59" t="s">
        <v>62</v>
      </c>
      <c r="P22" s="21">
        <v>952248.86</v>
      </c>
      <c r="Q22" s="36">
        <v>0</v>
      </c>
      <c r="R22" s="31">
        <f t="shared" si="1"/>
        <v>952248.86</v>
      </c>
      <c r="S22" s="106">
        <v>377441.62</v>
      </c>
      <c r="T22" s="66">
        <v>58826.75</v>
      </c>
      <c r="U22" s="67">
        <v>7611.67</v>
      </c>
      <c r="V22" s="67">
        <v>7808.4800000000005</v>
      </c>
      <c r="W22" s="68">
        <f t="shared" si="9"/>
        <v>74246.899999999994</v>
      </c>
      <c r="X22" s="107">
        <v>1650.72</v>
      </c>
      <c r="Y22" s="69">
        <v>268075.96999999997</v>
      </c>
      <c r="AA22" s="58" t="s">
        <v>7</v>
      </c>
      <c r="AB22" s="59" t="s">
        <v>62</v>
      </c>
      <c r="AC22" s="70">
        <f t="shared" si="2"/>
        <v>0.33685435115951146</v>
      </c>
      <c r="AD22" s="71">
        <v>0</v>
      </c>
      <c r="AE22" s="72">
        <f t="shared" si="3"/>
        <v>0.44689645805983758</v>
      </c>
      <c r="AF22" s="72">
        <f t="shared" si="3"/>
        <v>0.34040101353952434</v>
      </c>
      <c r="AG22" s="70">
        <f t="shared" si="4"/>
        <v>0.26754733178358459</v>
      </c>
      <c r="AH22" s="73">
        <f t="shared" si="5"/>
        <v>-0.15859463166427334</v>
      </c>
      <c r="AI22" s="74">
        <f t="shared" si="6"/>
        <v>1.5246181074933913</v>
      </c>
      <c r="AJ22" s="75">
        <f t="shared" si="7"/>
        <v>0.35606496702219204</v>
      </c>
      <c r="AK22" s="75">
        <f t="shared" si="7"/>
        <v>9.985727440147329</v>
      </c>
      <c r="AL22" s="116">
        <f t="shared" si="7"/>
        <v>-0.4004131739223028</v>
      </c>
    </row>
    <row r="23" spans="1:38" x14ac:dyDescent="0.25">
      <c r="A23" s="58" t="s">
        <v>8</v>
      </c>
      <c r="B23" s="59" t="s">
        <v>59</v>
      </c>
      <c r="C23" s="21">
        <v>4170360.4617586373</v>
      </c>
      <c r="D23" s="36">
        <v>343279.91777690727</v>
      </c>
      <c r="E23" s="31">
        <f t="shared" si="0"/>
        <v>4513640.3795355447</v>
      </c>
      <c r="F23" s="27">
        <v>1657385.64</v>
      </c>
      <c r="G23" s="66">
        <v>955569.65000000014</v>
      </c>
      <c r="H23" s="67">
        <v>165520.98999999996</v>
      </c>
      <c r="I23" s="67">
        <v>394338.85999999993</v>
      </c>
      <c r="J23" s="68">
        <f t="shared" si="8"/>
        <v>1515429.5</v>
      </c>
      <c r="K23" s="43">
        <v>450621.04</v>
      </c>
      <c r="L23" s="69">
        <v>526561.44000000006</v>
      </c>
      <c r="N23" s="58" t="s">
        <v>8</v>
      </c>
      <c r="O23" s="59" t="s">
        <v>59</v>
      </c>
      <c r="P23" s="21">
        <v>3137578.1199999992</v>
      </c>
      <c r="Q23" s="36">
        <v>0</v>
      </c>
      <c r="R23" s="31">
        <f t="shared" si="1"/>
        <v>3137578.1199999992</v>
      </c>
      <c r="S23" s="106">
        <v>1243637.69</v>
      </c>
      <c r="T23" s="66">
        <v>724317.32000000007</v>
      </c>
      <c r="U23" s="67">
        <v>260747.47</v>
      </c>
      <c r="V23" s="67">
        <v>414334.22000000003</v>
      </c>
      <c r="W23" s="68">
        <f t="shared" si="9"/>
        <v>1399399.01</v>
      </c>
      <c r="X23" s="107">
        <v>43325.53</v>
      </c>
      <c r="Y23" s="69">
        <v>883287.29999999981</v>
      </c>
      <c r="AA23" s="58" t="s">
        <v>8</v>
      </c>
      <c r="AB23" s="59" t="s">
        <v>59</v>
      </c>
      <c r="AC23" s="70">
        <f t="shared" si="2"/>
        <v>0.32916545891728699</v>
      </c>
      <c r="AD23" s="71">
        <v>0</v>
      </c>
      <c r="AE23" s="72">
        <f t="shared" si="3"/>
        <v>0.43857466074360119</v>
      </c>
      <c r="AF23" s="72">
        <f t="shared" si="3"/>
        <v>0.332691710235961</v>
      </c>
      <c r="AG23" s="70">
        <f t="shared" si="4"/>
        <v>0.31926936387493821</v>
      </c>
      <c r="AH23" s="73">
        <f t="shared" si="5"/>
        <v>-0.36520576786420988</v>
      </c>
      <c r="AI23" s="74">
        <f t="shared" si="6"/>
        <v>-4.8259011770739324E-2</v>
      </c>
      <c r="AJ23" s="75">
        <f t="shared" si="7"/>
        <v>8.2914514853058341E-2</v>
      </c>
      <c r="AK23" s="75">
        <f t="shared" si="7"/>
        <v>9.4008200245905815</v>
      </c>
      <c r="AL23" s="116">
        <f t="shared" si="7"/>
        <v>-0.40386164275202396</v>
      </c>
    </row>
    <row r="24" spans="1:38" x14ac:dyDescent="0.25">
      <c r="A24" s="58" t="s">
        <v>9</v>
      </c>
      <c r="B24" s="59" t="s">
        <v>59</v>
      </c>
      <c r="C24" s="21">
        <v>3478009.7500303821</v>
      </c>
      <c r="D24" s="36">
        <v>286289.61740017822</v>
      </c>
      <c r="E24" s="31">
        <f t="shared" si="0"/>
        <v>3764299.3674305603</v>
      </c>
      <c r="F24" s="27">
        <v>1382231.46</v>
      </c>
      <c r="G24" s="66">
        <v>785806.33</v>
      </c>
      <c r="H24" s="67">
        <v>203574.07000000007</v>
      </c>
      <c r="I24" s="67">
        <v>256795.10000000006</v>
      </c>
      <c r="J24" s="68">
        <f t="shared" si="8"/>
        <v>1246175.5</v>
      </c>
      <c r="K24" s="43">
        <v>239735.22</v>
      </c>
      <c r="L24" s="69">
        <v>439143.3</v>
      </c>
      <c r="N24" s="58" t="s">
        <v>9</v>
      </c>
      <c r="O24" s="59" t="s">
        <v>59</v>
      </c>
      <c r="P24" s="21">
        <v>2603628.5500000003</v>
      </c>
      <c r="Q24" s="36">
        <v>0</v>
      </c>
      <c r="R24" s="31">
        <f t="shared" si="1"/>
        <v>2603628.5500000003</v>
      </c>
      <c r="S24" s="106">
        <v>1031996.8</v>
      </c>
      <c r="T24" s="66">
        <v>618191.84</v>
      </c>
      <c r="U24" s="67">
        <v>248854.45000000007</v>
      </c>
      <c r="V24" s="67">
        <v>311812.33</v>
      </c>
      <c r="W24" s="68">
        <f t="shared" si="9"/>
        <v>1178858.6200000001</v>
      </c>
      <c r="X24" s="107">
        <v>22860.1</v>
      </c>
      <c r="Y24" s="69">
        <v>732970.44</v>
      </c>
      <c r="AA24" s="58" t="s">
        <v>9</v>
      </c>
      <c r="AB24" s="59" t="s">
        <v>59</v>
      </c>
      <c r="AC24" s="70">
        <f t="shared" si="2"/>
        <v>0.33583177601520076</v>
      </c>
      <c r="AD24" s="71">
        <v>0</v>
      </c>
      <c r="AE24" s="72">
        <f t="shared" si="3"/>
        <v>0.44578971045257587</v>
      </c>
      <c r="AF24" s="72">
        <f t="shared" si="3"/>
        <v>0.33937572287045836</v>
      </c>
      <c r="AG24" s="70">
        <f t="shared" si="4"/>
        <v>0.27113669116046557</v>
      </c>
      <c r="AH24" s="73">
        <f t="shared" si="5"/>
        <v>-0.18195527546322754</v>
      </c>
      <c r="AI24" s="74">
        <f t="shared" si="6"/>
        <v>-0.1764434074816732</v>
      </c>
      <c r="AJ24" s="75">
        <f t="shared" si="7"/>
        <v>5.7103437899957754E-2</v>
      </c>
      <c r="AK24" s="75">
        <f t="shared" si="7"/>
        <v>9.4870591117274206</v>
      </c>
      <c r="AL24" s="116">
        <f t="shared" si="7"/>
        <v>-0.40087174593289188</v>
      </c>
    </row>
    <row r="25" spans="1:38" x14ac:dyDescent="0.25">
      <c r="A25" s="58" t="s">
        <v>69</v>
      </c>
      <c r="B25" s="59" t="s">
        <v>62</v>
      </c>
      <c r="C25" s="21">
        <v>1187996.7123116639</v>
      </c>
      <c r="D25" s="36">
        <v>97789.008279061018</v>
      </c>
      <c r="E25" s="31">
        <f t="shared" si="0"/>
        <v>1285785.7205907248</v>
      </c>
      <c r="F25" s="27">
        <v>472133.94</v>
      </c>
      <c r="G25" s="66">
        <v>53025.39</v>
      </c>
      <c r="H25" s="67">
        <v>43917.070000000007</v>
      </c>
      <c r="I25" s="67">
        <v>7707.84</v>
      </c>
      <c r="J25" s="68">
        <f t="shared" si="8"/>
        <v>104650.3</v>
      </c>
      <c r="K25" s="43">
        <v>12349.22</v>
      </c>
      <c r="L25" s="69">
        <v>149999.79999999999</v>
      </c>
      <c r="N25" s="58" t="s">
        <v>69</v>
      </c>
      <c r="O25" s="59" t="s">
        <v>62</v>
      </c>
      <c r="P25" s="21">
        <v>888185.0199999999</v>
      </c>
      <c r="Q25" s="36">
        <v>0</v>
      </c>
      <c r="R25" s="31">
        <f t="shared" si="1"/>
        <v>888185.0199999999</v>
      </c>
      <c r="S25" s="106">
        <v>352048.71</v>
      </c>
      <c r="T25" s="66">
        <v>42176.84</v>
      </c>
      <c r="U25" s="67">
        <v>28172.580000000005</v>
      </c>
      <c r="V25" s="67">
        <v>30314.300000000003</v>
      </c>
      <c r="W25" s="68">
        <f t="shared" si="9"/>
        <v>100663.72</v>
      </c>
      <c r="X25" s="107">
        <v>1148.97</v>
      </c>
      <c r="Y25" s="69">
        <v>250040.80000000002</v>
      </c>
      <c r="AA25" s="58" t="s">
        <v>69</v>
      </c>
      <c r="AB25" s="59" t="s">
        <v>62</v>
      </c>
      <c r="AC25" s="70">
        <f t="shared" si="2"/>
        <v>0.33755544797599035</v>
      </c>
      <c r="AD25" s="71">
        <v>0</v>
      </c>
      <c r="AE25" s="72">
        <f t="shared" si="3"/>
        <v>0.44765526510537756</v>
      </c>
      <c r="AF25" s="72">
        <f t="shared" si="3"/>
        <v>0.3411040193841357</v>
      </c>
      <c r="AG25" s="70">
        <f t="shared" si="4"/>
        <v>0.25721580848636361</v>
      </c>
      <c r="AH25" s="73">
        <f t="shared" si="5"/>
        <v>0.55885864908361249</v>
      </c>
      <c r="AI25" s="74">
        <f t="shared" si="6"/>
        <v>-0.74573584084079125</v>
      </c>
      <c r="AJ25" s="75">
        <f t="shared" si="7"/>
        <v>3.9602947318060577E-2</v>
      </c>
      <c r="AK25" s="75">
        <f t="shared" si="7"/>
        <v>9.7480787139786056</v>
      </c>
      <c r="AL25" s="116">
        <f t="shared" si="7"/>
        <v>-0.40009870389152502</v>
      </c>
    </row>
    <row r="26" spans="1:38" x14ac:dyDescent="0.25">
      <c r="A26" s="58" t="s">
        <v>38</v>
      </c>
      <c r="B26" s="59" t="s">
        <v>62</v>
      </c>
      <c r="C26" s="21">
        <v>1362379.1311508247</v>
      </c>
      <c r="D26" s="36">
        <v>112143.15894535654</v>
      </c>
      <c r="E26" s="31">
        <f t="shared" si="0"/>
        <v>1474522.2900961812</v>
      </c>
      <c r="F26" s="27">
        <v>541437.04</v>
      </c>
      <c r="G26" s="66">
        <v>234578.11000000002</v>
      </c>
      <c r="H26" s="67">
        <v>31722.409999999996</v>
      </c>
      <c r="I26" s="67">
        <v>10039.01</v>
      </c>
      <c r="J26" s="68">
        <f t="shared" si="8"/>
        <v>276339.53000000003</v>
      </c>
      <c r="K26" s="43">
        <v>57193.88</v>
      </c>
      <c r="L26" s="69">
        <v>172017.81999999998</v>
      </c>
      <c r="N26" s="58" t="s">
        <v>38</v>
      </c>
      <c r="O26" s="59" t="s">
        <v>62</v>
      </c>
      <c r="P26" s="21">
        <v>1024047.99</v>
      </c>
      <c r="Q26" s="36">
        <v>0</v>
      </c>
      <c r="R26" s="31">
        <f t="shared" si="1"/>
        <v>1024047.99</v>
      </c>
      <c r="S26" s="106">
        <v>405900.54</v>
      </c>
      <c r="T26" s="66">
        <v>185602.75999999998</v>
      </c>
      <c r="U26" s="67">
        <v>32964.740000000005</v>
      </c>
      <c r="V26" s="67">
        <v>20643.110000000004</v>
      </c>
      <c r="W26" s="68">
        <f t="shared" si="9"/>
        <v>239210.61000000002</v>
      </c>
      <c r="X26" s="107">
        <v>5266.03</v>
      </c>
      <c r="Y26" s="69">
        <v>288288.77999999997</v>
      </c>
      <c r="AA26" s="58" t="s">
        <v>38</v>
      </c>
      <c r="AB26" s="59" t="s">
        <v>62</v>
      </c>
      <c r="AC26" s="70">
        <f t="shared" si="2"/>
        <v>0.33038602141177464</v>
      </c>
      <c r="AD26" s="71">
        <v>0</v>
      </c>
      <c r="AE26" s="72">
        <f t="shared" si="3"/>
        <v>0.43989569287292984</v>
      </c>
      <c r="AF26" s="72">
        <f t="shared" si="3"/>
        <v>0.33391554492635089</v>
      </c>
      <c r="AG26" s="70">
        <f t="shared" si="4"/>
        <v>0.26387188423275632</v>
      </c>
      <c r="AH26" s="73">
        <f t="shared" si="5"/>
        <v>-3.7686631230824497E-2</v>
      </c>
      <c r="AI26" s="74">
        <f t="shared" si="6"/>
        <v>-0.51368713338251859</v>
      </c>
      <c r="AJ26" s="75">
        <f t="shared" si="7"/>
        <v>0.15521435274129369</v>
      </c>
      <c r="AK26" s="75">
        <f t="shared" si="7"/>
        <v>9.8609104011940687</v>
      </c>
      <c r="AL26" s="116">
        <f t="shared" si="7"/>
        <v>-0.40331420459720979</v>
      </c>
    </row>
    <row r="27" spans="1:38" x14ac:dyDescent="0.25">
      <c r="A27" s="58" t="s">
        <v>70</v>
      </c>
      <c r="B27" s="59" t="s">
        <v>59</v>
      </c>
      <c r="C27" s="21">
        <v>4357474.4995175842</v>
      </c>
      <c r="D27" s="36">
        <v>358682.06156898348</v>
      </c>
      <c r="E27" s="31">
        <f t="shared" si="0"/>
        <v>4716156.5610865681</v>
      </c>
      <c r="F27" s="27">
        <v>1731748.55</v>
      </c>
      <c r="G27" s="66">
        <v>875529.53</v>
      </c>
      <c r="H27" s="67">
        <v>189081.86999999997</v>
      </c>
      <c r="I27" s="67">
        <v>228060.45999999996</v>
      </c>
      <c r="J27" s="68">
        <f t="shared" si="8"/>
        <v>1292671.8599999999</v>
      </c>
      <c r="K27" s="43">
        <v>264142.03999999998</v>
      </c>
      <c r="L27" s="69">
        <v>550186.96000000008</v>
      </c>
      <c r="N27" s="58" t="s">
        <v>70</v>
      </c>
      <c r="O27" s="59" t="s">
        <v>59</v>
      </c>
      <c r="P27" s="21">
        <v>3151191.48</v>
      </c>
      <c r="Q27" s="36">
        <v>0</v>
      </c>
      <c r="R27" s="31">
        <f t="shared" si="1"/>
        <v>3151191.48</v>
      </c>
      <c r="S27" s="106">
        <v>1249033.5900000001</v>
      </c>
      <c r="T27" s="66">
        <v>668350.06999999995</v>
      </c>
      <c r="U27" s="67">
        <v>168670.62000000002</v>
      </c>
      <c r="V27" s="67">
        <v>263234.95999999996</v>
      </c>
      <c r="W27" s="68">
        <f t="shared" si="9"/>
        <v>1100255.6499999999</v>
      </c>
      <c r="X27" s="107">
        <v>22925.08</v>
      </c>
      <c r="Y27" s="69">
        <v>887119.70000000007</v>
      </c>
      <c r="AA27" s="58" t="s">
        <v>70</v>
      </c>
      <c r="AB27" s="59" t="s">
        <v>59</v>
      </c>
      <c r="AC27" s="70">
        <f t="shared" si="2"/>
        <v>0.38280219630372447</v>
      </c>
      <c r="AD27" s="71">
        <v>0</v>
      </c>
      <c r="AE27" s="72">
        <f t="shared" si="3"/>
        <v>0.49662646367861085</v>
      </c>
      <c r="AF27" s="72">
        <f t="shared" si="3"/>
        <v>0.38647075936524655</v>
      </c>
      <c r="AG27" s="70">
        <f t="shared" si="4"/>
        <v>0.30998644168616618</v>
      </c>
      <c r="AH27" s="73">
        <f t="shared" si="5"/>
        <v>0.12101247982606544</v>
      </c>
      <c r="AI27" s="74">
        <f t="shared" si="6"/>
        <v>-0.13362396848807623</v>
      </c>
      <c r="AJ27" s="75">
        <f t="shared" si="7"/>
        <v>0.17488318283119009</v>
      </c>
      <c r="AK27" s="75">
        <f t="shared" si="7"/>
        <v>10.521968080373108</v>
      </c>
      <c r="AL27" s="116">
        <f t="shared" si="7"/>
        <v>-0.37980527317790369</v>
      </c>
    </row>
    <row r="28" spans="1:38" x14ac:dyDescent="0.25">
      <c r="A28" s="58" t="s">
        <v>10</v>
      </c>
      <c r="B28" s="59" t="s">
        <v>62</v>
      </c>
      <c r="C28" s="21">
        <v>3234790.2729639108</v>
      </c>
      <c r="D28" s="36">
        <v>266269.1988165261</v>
      </c>
      <c r="E28" s="31">
        <f t="shared" si="0"/>
        <v>3501059.471780437</v>
      </c>
      <c r="F28" s="27">
        <v>1285571.1200000001</v>
      </c>
      <c r="G28" s="66">
        <v>898128.82</v>
      </c>
      <c r="H28" s="67">
        <v>68105.890000000014</v>
      </c>
      <c r="I28" s="67">
        <v>282561.99999999994</v>
      </c>
      <c r="J28" s="68">
        <f t="shared" si="8"/>
        <v>1248796.71</v>
      </c>
      <c r="K28" s="43">
        <v>238312.42</v>
      </c>
      <c r="L28" s="69">
        <v>408433.70999999996</v>
      </c>
      <c r="N28" s="58" t="s">
        <v>10</v>
      </c>
      <c r="O28" s="59" t="s">
        <v>62</v>
      </c>
      <c r="P28" s="21">
        <v>2444740.11</v>
      </c>
      <c r="Q28" s="36">
        <v>0</v>
      </c>
      <c r="R28" s="31">
        <f t="shared" si="1"/>
        <v>2444740.11</v>
      </c>
      <c r="S28" s="106">
        <v>969018.39</v>
      </c>
      <c r="T28" s="66">
        <v>709596.27</v>
      </c>
      <c r="U28" s="67">
        <v>84838.27999999997</v>
      </c>
      <c r="V28" s="67">
        <v>181015.33999999997</v>
      </c>
      <c r="W28" s="68">
        <f t="shared" si="9"/>
        <v>975449.89</v>
      </c>
      <c r="X28" s="107">
        <v>22096.47</v>
      </c>
      <c r="Y28" s="69">
        <v>688240.35000000009</v>
      </c>
      <c r="AA28" s="58" t="s">
        <v>10</v>
      </c>
      <c r="AB28" s="59" t="s">
        <v>62</v>
      </c>
      <c r="AC28" s="70">
        <f t="shared" si="2"/>
        <v>0.32316325147702951</v>
      </c>
      <c r="AD28" s="71">
        <v>0</v>
      </c>
      <c r="AE28" s="72">
        <f t="shared" si="3"/>
        <v>0.43207838635266516</v>
      </c>
      <c r="AF28" s="72">
        <f t="shared" si="3"/>
        <v>0.32667360420270253</v>
      </c>
      <c r="AG28" s="70">
        <f t="shared" si="4"/>
        <v>0.2656898830654788</v>
      </c>
      <c r="AH28" s="73">
        <f t="shared" si="5"/>
        <v>-0.19722688861678905</v>
      </c>
      <c r="AI28" s="74">
        <f t="shared" si="6"/>
        <v>0.56098372657256568</v>
      </c>
      <c r="AJ28" s="75">
        <f t="shared" si="7"/>
        <v>0.28022640917002928</v>
      </c>
      <c r="AK28" s="75">
        <f t="shared" si="7"/>
        <v>9.7850901071528629</v>
      </c>
      <c r="AL28" s="116">
        <f t="shared" si="7"/>
        <v>-0.4065536698044514</v>
      </c>
    </row>
    <row r="29" spans="1:38" x14ac:dyDescent="0.25">
      <c r="A29" s="58" t="s">
        <v>11</v>
      </c>
      <c r="B29" s="59" t="s">
        <v>63</v>
      </c>
      <c r="C29" s="21">
        <v>1525972.042430846</v>
      </c>
      <c r="D29" s="36">
        <v>125609.17984404133</v>
      </c>
      <c r="E29" s="31">
        <f t="shared" si="0"/>
        <v>1651581.2222748874</v>
      </c>
      <c r="F29" s="27">
        <v>606452.17000000004</v>
      </c>
      <c r="G29" s="66">
        <v>125195.98999999999</v>
      </c>
      <c r="H29" s="67">
        <v>19109.160000000003</v>
      </c>
      <c r="I29" s="67">
        <v>26086.930000000008</v>
      </c>
      <c r="J29" s="68">
        <f t="shared" si="8"/>
        <v>170392.08000000002</v>
      </c>
      <c r="K29" s="43">
        <v>36204.14</v>
      </c>
      <c r="L29" s="69">
        <v>192673.51</v>
      </c>
      <c r="N29" s="58" t="s">
        <v>11</v>
      </c>
      <c r="O29" s="59" t="s">
        <v>63</v>
      </c>
      <c r="P29" s="21">
        <v>1149110.4300000002</v>
      </c>
      <c r="Q29" s="36">
        <v>0</v>
      </c>
      <c r="R29" s="31">
        <f t="shared" si="1"/>
        <v>1149110.4300000002</v>
      </c>
      <c r="S29" s="106">
        <v>455471.38</v>
      </c>
      <c r="T29" s="66">
        <v>117440.48000000001</v>
      </c>
      <c r="U29" s="67">
        <v>26892.100000000006</v>
      </c>
      <c r="V29" s="67">
        <v>47532.58</v>
      </c>
      <c r="W29" s="68">
        <f t="shared" si="9"/>
        <v>191865.16000000003</v>
      </c>
      <c r="X29" s="107">
        <v>5448.68</v>
      </c>
      <c r="Y29" s="69">
        <v>323496.20999999996</v>
      </c>
      <c r="AA29" s="58" t="s">
        <v>11</v>
      </c>
      <c r="AB29" s="59" t="s">
        <v>63</v>
      </c>
      <c r="AC29" s="70">
        <f t="shared" si="2"/>
        <v>0.32795943939943673</v>
      </c>
      <c r="AD29" s="71">
        <v>0</v>
      </c>
      <c r="AE29" s="72">
        <f t="shared" si="3"/>
        <v>0.43726936868451105</v>
      </c>
      <c r="AF29" s="72">
        <f t="shared" si="3"/>
        <v>0.33148249622182635</v>
      </c>
      <c r="AG29" s="70">
        <f t="shared" si="4"/>
        <v>6.6037792079868707E-2</v>
      </c>
      <c r="AH29" s="73">
        <f t="shared" si="5"/>
        <v>-0.28941361961319501</v>
      </c>
      <c r="AI29" s="74">
        <f t="shared" si="6"/>
        <v>-0.45117790786866596</v>
      </c>
      <c r="AJ29" s="75">
        <f t="shared" si="7"/>
        <v>-0.11191755710103912</v>
      </c>
      <c r="AK29" s="75">
        <f t="shared" si="7"/>
        <v>5.6445707951283612</v>
      </c>
      <c r="AL29" s="116">
        <f t="shared" si="7"/>
        <v>-0.40440257398997026</v>
      </c>
    </row>
    <row r="30" spans="1:38" x14ac:dyDescent="0.25">
      <c r="A30" s="58" t="s">
        <v>12</v>
      </c>
      <c r="B30" s="59" t="s">
        <v>59</v>
      </c>
      <c r="C30" s="21">
        <v>1659881.8195815007</v>
      </c>
      <c r="D30" s="36">
        <v>136631.8570709436</v>
      </c>
      <c r="E30" s="31">
        <f t="shared" si="0"/>
        <v>1796513.6766524443</v>
      </c>
      <c r="F30" s="27">
        <v>659670.63</v>
      </c>
      <c r="G30" s="66">
        <v>178096.43</v>
      </c>
      <c r="H30" s="67">
        <v>53767.749999999993</v>
      </c>
      <c r="I30" s="67">
        <v>76479.55</v>
      </c>
      <c r="J30" s="68">
        <f t="shared" si="8"/>
        <v>308343.73</v>
      </c>
      <c r="K30" s="43">
        <v>65098.55</v>
      </c>
      <c r="L30" s="69">
        <v>209581.35</v>
      </c>
      <c r="N30" s="58" t="s">
        <v>12</v>
      </c>
      <c r="O30" s="59" t="s">
        <v>59</v>
      </c>
      <c r="P30" s="21">
        <v>1250011.45</v>
      </c>
      <c r="Q30" s="36">
        <v>0</v>
      </c>
      <c r="R30" s="31">
        <f t="shared" si="1"/>
        <v>1250011.45</v>
      </c>
      <c r="S30" s="106">
        <v>495465.38</v>
      </c>
      <c r="T30" s="66">
        <v>124767.52999999998</v>
      </c>
      <c r="U30" s="67">
        <v>53485.91</v>
      </c>
      <c r="V30" s="67">
        <v>78762.739999999991</v>
      </c>
      <c r="W30" s="68">
        <f t="shared" si="9"/>
        <v>257016.18</v>
      </c>
      <c r="X30" s="107">
        <v>4781.78</v>
      </c>
      <c r="Y30" s="69">
        <v>351901.72999999992</v>
      </c>
      <c r="AA30" s="58" t="s">
        <v>12</v>
      </c>
      <c r="AB30" s="59" t="s">
        <v>59</v>
      </c>
      <c r="AC30" s="70">
        <f t="shared" si="2"/>
        <v>0.32789329216264451</v>
      </c>
      <c r="AD30" s="71">
        <v>0</v>
      </c>
      <c r="AE30" s="72">
        <f t="shared" si="3"/>
        <v>0.43719777659032188</v>
      </c>
      <c r="AF30" s="72">
        <f t="shared" si="3"/>
        <v>0.33141619299415037</v>
      </c>
      <c r="AG30" s="70">
        <f t="shared" si="4"/>
        <v>0.42742610998230091</v>
      </c>
      <c r="AH30" s="73">
        <f t="shared" si="5"/>
        <v>5.2694251626268507E-3</v>
      </c>
      <c r="AI30" s="74">
        <f t="shared" si="6"/>
        <v>-2.8988199242433565E-2</v>
      </c>
      <c r="AJ30" s="75">
        <f t="shared" si="7"/>
        <v>0.19970552048513057</v>
      </c>
      <c r="AK30" s="75">
        <f t="shared" si="7"/>
        <v>12.613873913061665</v>
      </c>
      <c r="AL30" s="116">
        <f t="shared" si="7"/>
        <v>-0.40443216917404734</v>
      </c>
    </row>
    <row r="31" spans="1:38" x14ac:dyDescent="0.25">
      <c r="A31" s="58" t="s">
        <v>71</v>
      </c>
      <c r="B31" s="59" t="s">
        <v>59</v>
      </c>
      <c r="C31" s="21">
        <v>2416921.6232976648</v>
      </c>
      <c r="D31" s="36">
        <v>198946.9888099255</v>
      </c>
      <c r="E31" s="31">
        <f t="shared" si="0"/>
        <v>2615868.6121075903</v>
      </c>
      <c r="F31" s="27">
        <v>960533.56</v>
      </c>
      <c r="G31" s="66">
        <v>359941.53</v>
      </c>
      <c r="H31" s="67">
        <v>115772.93</v>
      </c>
      <c r="I31" s="67">
        <v>139154.07000000004</v>
      </c>
      <c r="J31" s="68">
        <f t="shared" si="8"/>
        <v>614868.53</v>
      </c>
      <c r="K31" s="43">
        <v>144963.32</v>
      </c>
      <c r="L31" s="69">
        <v>305167.31000000006</v>
      </c>
      <c r="N31" s="58" t="s">
        <v>71</v>
      </c>
      <c r="O31" s="59" t="s">
        <v>59</v>
      </c>
      <c r="P31" s="21">
        <v>1825991.0999999996</v>
      </c>
      <c r="Q31" s="36">
        <v>0</v>
      </c>
      <c r="R31" s="31">
        <f t="shared" si="1"/>
        <v>1825991.0999999996</v>
      </c>
      <c r="S31" s="106">
        <v>723765.67</v>
      </c>
      <c r="T31" s="66">
        <v>275832.08999999997</v>
      </c>
      <c r="U31" s="67">
        <v>158932.09999999998</v>
      </c>
      <c r="V31" s="67">
        <v>202657.24000000005</v>
      </c>
      <c r="W31" s="68">
        <f t="shared" si="9"/>
        <v>637421.42999999993</v>
      </c>
      <c r="X31" s="107">
        <v>13765.44</v>
      </c>
      <c r="Y31" s="69">
        <v>514050.88000000006</v>
      </c>
      <c r="AA31" s="58" t="s">
        <v>71</v>
      </c>
      <c r="AB31" s="59" t="s">
        <v>59</v>
      </c>
      <c r="AC31" s="70">
        <f t="shared" si="2"/>
        <v>0.32362179821011461</v>
      </c>
      <c r="AD31" s="71">
        <v>0</v>
      </c>
      <c r="AE31" s="72">
        <f t="shared" si="3"/>
        <v>0.43257467799683735</v>
      </c>
      <c r="AF31" s="72">
        <f t="shared" si="3"/>
        <v>0.32713335242883246</v>
      </c>
      <c r="AG31" s="70">
        <f t="shared" si="4"/>
        <v>0.30492985787114213</v>
      </c>
      <c r="AH31" s="73">
        <f t="shared" si="5"/>
        <v>-0.27155728767190512</v>
      </c>
      <c r="AI31" s="74">
        <f t="shared" si="6"/>
        <v>-0.31335258488667861</v>
      </c>
      <c r="AJ31" s="75">
        <f t="shared" si="7"/>
        <v>-3.5381458699937252E-2</v>
      </c>
      <c r="AK31" s="75">
        <f t="shared" si="7"/>
        <v>9.5309615965780967</v>
      </c>
      <c r="AL31" s="116">
        <f t="shared" si="7"/>
        <v>-0.40634804476942044</v>
      </c>
    </row>
    <row r="32" spans="1:38" x14ac:dyDescent="0.25">
      <c r="A32" s="58" t="s">
        <v>40</v>
      </c>
      <c r="B32" s="59" t="s">
        <v>62</v>
      </c>
      <c r="C32" s="21">
        <v>1214059.3672378522</v>
      </c>
      <c r="D32" s="36">
        <v>99934.335073267401</v>
      </c>
      <c r="E32" s="31">
        <f t="shared" si="0"/>
        <v>1313993.7023111195</v>
      </c>
      <c r="F32" s="27">
        <v>482491.76</v>
      </c>
      <c r="G32" s="66">
        <v>59448.119999999995</v>
      </c>
      <c r="H32" s="67">
        <v>14564.16</v>
      </c>
      <c r="I32" s="67">
        <v>15057.330000000002</v>
      </c>
      <c r="J32" s="68">
        <f t="shared" si="8"/>
        <v>89069.61</v>
      </c>
      <c r="K32" s="43">
        <v>16617.62</v>
      </c>
      <c r="L32" s="69">
        <v>153290.55000000002</v>
      </c>
      <c r="N32" s="58" t="s">
        <v>40</v>
      </c>
      <c r="O32" s="59" t="s">
        <v>62</v>
      </c>
      <c r="P32" s="21">
        <v>911264.56</v>
      </c>
      <c r="Q32" s="36">
        <v>0</v>
      </c>
      <c r="R32" s="31">
        <f t="shared" si="1"/>
        <v>911264.56</v>
      </c>
      <c r="S32" s="106">
        <v>361196.73</v>
      </c>
      <c r="T32" s="66">
        <v>46838.490000000005</v>
      </c>
      <c r="U32" s="67">
        <v>14607.25</v>
      </c>
      <c r="V32" s="67">
        <v>12158.8</v>
      </c>
      <c r="W32" s="68">
        <f t="shared" si="9"/>
        <v>73604.540000000008</v>
      </c>
      <c r="X32" s="107">
        <v>1560.3</v>
      </c>
      <c r="Y32" s="69">
        <v>256538.12</v>
      </c>
      <c r="AA32" s="58" t="s">
        <v>40</v>
      </c>
      <c r="AB32" s="59" t="s">
        <v>62</v>
      </c>
      <c r="AC32" s="70">
        <f t="shared" si="2"/>
        <v>0.3322798016394406</v>
      </c>
      <c r="AD32" s="71">
        <v>0</v>
      </c>
      <c r="AE32" s="72">
        <f t="shared" si="3"/>
        <v>0.44194535811984115</v>
      </c>
      <c r="AF32" s="72">
        <f t="shared" si="3"/>
        <v>0.33581430817493851</v>
      </c>
      <c r="AG32" s="70">
        <f t="shared" si="4"/>
        <v>0.26921512627755484</v>
      </c>
      <c r="AH32" s="73">
        <f t="shared" si="5"/>
        <v>-2.9499050129216942E-3</v>
      </c>
      <c r="AI32" s="74">
        <f t="shared" si="6"/>
        <v>0.23838947922492371</v>
      </c>
      <c r="AJ32" s="75">
        <f t="shared" si="7"/>
        <v>0.21011027308913266</v>
      </c>
      <c r="AK32" s="75">
        <f t="shared" si="7"/>
        <v>9.6502723835159898</v>
      </c>
      <c r="AL32" s="116">
        <f t="shared" si="7"/>
        <v>-0.40246482666981409</v>
      </c>
    </row>
    <row r="33" spans="1:38" x14ac:dyDescent="0.25">
      <c r="A33" s="58" t="s">
        <v>72</v>
      </c>
      <c r="B33" s="78" t="s">
        <v>59</v>
      </c>
      <c r="C33" s="22">
        <v>2018596.9808976951</v>
      </c>
      <c r="D33" s="37">
        <v>166159.2114114424</v>
      </c>
      <c r="E33" s="32">
        <f t="shared" si="0"/>
        <v>2184756.1923091374</v>
      </c>
      <c r="F33" s="27">
        <v>802231.29</v>
      </c>
      <c r="G33" s="66">
        <v>237011.28</v>
      </c>
      <c r="H33" s="67">
        <v>72017.940000000017</v>
      </c>
      <c r="I33" s="67">
        <v>127010.21</v>
      </c>
      <c r="J33" s="68">
        <f t="shared" si="8"/>
        <v>436039.43000000005</v>
      </c>
      <c r="K33" s="43">
        <v>73515.98</v>
      </c>
      <c r="L33" s="69">
        <v>254873.7</v>
      </c>
      <c r="N33" s="58" t="s">
        <v>72</v>
      </c>
      <c r="O33" s="78" t="s">
        <v>59</v>
      </c>
      <c r="P33" s="22">
        <v>1510143.51</v>
      </c>
      <c r="Q33" s="36">
        <v>0</v>
      </c>
      <c r="R33" s="32">
        <f t="shared" si="1"/>
        <v>1510143.51</v>
      </c>
      <c r="S33" s="106">
        <v>598573.57999999996</v>
      </c>
      <c r="T33" s="66">
        <v>185817.30000000002</v>
      </c>
      <c r="U33" s="67">
        <v>82143.67</v>
      </c>
      <c r="V33" s="67">
        <v>91918.659999999989</v>
      </c>
      <c r="W33" s="68">
        <f t="shared" si="9"/>
        <v>359879.63</v>
      </c>
      <c r="X33" s="107">
        <v>6966.74</v>
      </c>
      <c r="Y33" s="69">
        <v>425133.81999999995</v>
      </c>
      <c r="AA33" s="58" t="s">
        <v>72</v>
      </c>
      <c r="AB33" s="59" t="s">
        <v>59</v>
      </c>
      <c r="AC33" s="70">
        <f t="shared" si="2"/>
        <v>0.33669215377927553</v>
      </c>
      <c r="AD33" s="71">
        <v>0</v>
      </c>
      <c r="AE33" s="72">
        <f t="shared" si="3"/>
        <v>0.44672090953073562</v>
      </c>
      <c r="AF33" s="72">
        <f t="shared" si="3"/>
        <v>0.34023838806918283</v>
      </c>
      <c r="AG33" s="70">
        <f t="shared" si="4"/>
        <v>0.275507070654885</v>
      </c>
      <c r="AH33" s="73">
        <f t="shared" si="5"/>
        <v>-0.1232685366991757</v>
      </c>
      <c r="AI33" s="74">
        <f t="shared" si="6"/>
        <v>0.38176742350247506</v>
      </c>
      <c r="AJ33" s="75">
        <f t="shared" si="7"/>
        <v>0.21162575942406092</v>
      </c>
      <c r="AK33" s="75">
        <f t="shared" si="7"/>
        <v>9.5524219362284217</v>
      </c>
      <c r="AL33" s="116">
        <f t="shared" si="7"/>
        <v>-0.40048594581348518</v>
      </c>
    </row>
    <row r="34" spans="1:38" x14ac:dyDescent="0.25">
      <c r="A34" s="58" t="s">
        <v>73</v>
      </c>
      <c r="B34" s="59" t="s">
        <v>59</v>
      </c>
      <c r="C34" s="21">
        <v>1367078.5611099168</v>
      </c>
      <c r="D34" s="36">
        <v>112529.98879969369</v>
      </c>
      <c r="E34" s="31">
        <f t="shared" si="0"/>
        <v>1479608.5499096105</v>
      </c>
      <c r="F34" s="27">
        <v>543304.68999999994</v>
      </c>
      <c r="G34" s="66">
        <v>82293.560000000012</v>
      </c>
      <c r="H34" s="67">
        <v>25152.960000000003</v>
      </c>
      <c r="I34" s="67">
        <v>49673.19</v>
      </c>
      <c r="J34" s="68">
        <f t="shared" si="8"/>
        <v>157119.71000000002</v>
      </c>
      <c r="K34" s="43">
        <v>27285.7</v>
      </c>
      <c r="L34" s="69">
        <v>172611.18</v>
      </c>
      <c r="N34" s="58" t="s">
        <v>73</v>
      </c>
      <c r="O34" s="59" t="s">
        <v>59</v>
      </c>
      <c r="P34" s="21">
        <v>1022389.1300000001</v>
      </c>
      <c r="Q34" s="36">
        <v>0</v>
      </c>
      <c r="R34" s="31">
        <f t="shared" si="1"/>
        <v>1022389.1300000001</v>
      </c>
      <c r="S34" s="106">
        <v>405243.03</v>
      </c>
      <c r="T34" s="66">
        <v>64726.169999999991</v>
      </c>
      <c r="U34" s="67">
        <v>25701.849999999995</v>
      </c>
      <c r="V34" s="67">
        <v>18354.239999999998</v>
      </c>
      <c r="W34" s="68">
        <f t="shared" si="9"/>
        <v>108782.25999999998</v>
      </c>
      <c r="X34" s="107">
        <v>2645.74</v>
      </c>
      <c r="Y34" s="69">
        <v>287821.7699999999</v>
      </c>
      <c r="AA34" s="58" t="s">
        <v>73</v>
      </c>
      <c r="AB34" s="59" t="s">
        <v>59</v>
      </c>
      <c r="AC34" s="70">
        <f t="shared" si="2"/>
        <v>0.33714113442297311</v>
      </c>
      <c r="AD34" s="71">
        <v>0</v>
      </c>
      <c r="AE34" s="72">
        <f t="shared" si="3"/>
        <v>0.44720684766045027</v>
      </c>
      <c r="AF34" s="72">
        <f t="shared" si="3"/>
        <v>0.34068854928855874</v>
      </c>
      <c r="AG34" s="70">
        <f t="shared" si="4"/>
        <v>0.27141093007666028</v>
      </c>
      <c r="AH34" s="73">
        <f t="shared" si="5"/>
        <v>-2.1356050245410096E-2</v>
      </c>
      <c r="AI34" s="74">
        <f t="shared" si="6"/>
        <v>1.7063604921805537</v>
      </c>
      <c r="AJ34" s="75">
        <f t="shared" si="7"/>
        <v>0.44435048508828601</v>
      </c>
      <c r="AK34" s="75">
        <f t="shared" si="7"/>
        <v>9.3130693114213798</v>
      </c>
      <c r="AL34" s="116">
        <f t="shared" si="7"/>
        <v>-0.40028448855692866</v>
      </c>
    </row>
    <row r="35" spans="1:38" x14ac:dyDescent="0.25">
      <c r="A35" s="58" t="s">
        <v>13</v>
      </c>
      <c r="B35" s="59" t="s">
        <v>59</v>
      </c>
      <c r="C35" s="21">
        <v>5851845.2731418824</v>
      </c>
      <c r="D35" s="36">
        <v>481690.00800477824</v>
      </c>
      <c r="E35" s="31">
        <f t="shared" si="0"/>
        <v>6333535.2811466604</v>
      </c>
      <c r="F35" s="27">
        <v>2325641.7400000002</v>
      </c>
      <c r="G35" s="66">
        <v>2070434.0599999998</v>
      </c>
      <c r="H35" s="67">
        <v>285617.87</v>
      </c>
      <c r="I35" s="67">
        <v>957754.70000000007</v>
      </c>
      <c r="J35" s="68">
        <f t="shared" si="8"/>
        <v>3313806.63</v>
      </c>
      <c r="K35" s="43">
        <v>725695.36</v>
      </c>
      <c r="L35" s="69">
        <v>738870.42999999993</v>
      </c>
      <c r="N35" s="58" t="s">
        <v>13</v>
      </c>
      <c r="O35" s="59" t="s">
        <v>59</v>
      </c>
      <c r="P35" s="21">
        <v>4387499.4399999995</v>
      </c>
      <c r="Q35" s="36">
        <v>0</v>
      </c>
      <c r="R35" s="31">
        <f t="shared" si="1"/>
        <v>4387499.4399999995</v>
      </c>
      <c r="S35" s="106">
        <v>1739067.33</v>
      </c>
      <c r="T35" s="66">
        <v>1607923.7699999998</v>
      </c>
      <c r="U35" s="67">
        <v>361901.30999999994</v>
      </c>
      <c r="V35" s="67">
        <v>710428.42000000016</v>
      </c>
      <c r="W35" s="68">
        <f t="shared" si="9"/>
        <v>2680253.5</v>
      </c>
      <c r="X35" s="107">
        <v>68901.59</v>
      </c>
      <c r="Y35" s="69">
        <v>1235163.67</v>
      </c>
      <c r="AA35" s="58" t="s">
        <v>13</v>
      </c>
      <c r="AB35" s="59" t="s">
        <v>59</v>
      </c>
      <c r="AC35" s="70">
        <f t="shared" si="2"/>
        <v>0.33375407864254525</v>
      </c>
      <c r="AD35" s="71">
        <v>0</v>
      </c>
      <c r="AE35" s="72">
        <f t="shared" si="3"/>
        <v>0.44354098906657891</v>
      </c>
      <c r="AF35" s="72">
        <f t="shared" si="3"/>
        <v>0.3372925244935745</v>
      </c>
      <c r="AG35" s="70">
        <f t="shared" si="4"/>
        <v>0.28764441364033089</v>
      </c>
      <c r="AH35" s="73">
        <f t="shared" si="5"/>
        <v>-0.21078519997620337</v>
      </c>
      <c r="AI35" s="74">
        <f t="shared" si="6"/>
        <v>0.34813680454957008</v>
      </c>
      <c r="AJ35" s="75">
        <f t="shared" si="7"/>
        <v>0.23637806274667672</v>
      </c>
      <c r="AK35" s="75">
        <f t="shared" si="7"/>
        <v>9.5323456251154735</v>
      </c>
      <c r="AL35" s="116">
        <f t="shared" si="7"/>
        <v>-0.40180362493984301</v>
      </c>
    </row>
    <row r="36" spans="1:38" x14ac:dyDescent="0.25">
      <c r="A36" s="58" t="s">
        <v>74</v>
      </c>
      <c r="B36" s="59" t="s">
        <v>62</v>
      </c>
      <c r="C36" s="21">
        <v>12220603.865100412</v>
      </c>
      <c r="D36" s="36">
        <v>1005929.3263649344</v>
      </c>
      <c r="E36" s="31">
        <f t="shared" si="0"/>
        <v>13226533.191465346</v>
      </c>
      <c r="F36" s="27">
        <v>4856715.29</v>
      </c>
      <c r="G36" s="66">
        <v>3438331.8099999996</v>
      </c>
      <c r="H36" s="67">
        <v>394992.17000000004</v>
      </c>
      <c r="I36" s="67">
        <v>1293593.1100000001</v>
      </c>
      <c r="J36" s="68">
        <f t="shared" si="8"/>
        <v>5126917.09</v>
      </c>
      <c r="K36" s="43">
        <v>1246826.29</v>
      </c>
      <c r="L36" s="69">
        <v>1543007.7900000003</v>
      </c>
      <c r="N36" s="58" t="s">
        <v>74</v>
      </c>
      <c r="O36" s="59" t="s">
        <v>62</v>
      </c>
      <c r="P36" s="21">
        <v>9028639.8400000017</v>
      </c>
      <c r="Q36" s="36">
        <v>0</v>
      </c>
      <c r="R36" s="31">
        <f t="shared" si="1"/>
        <v>9028639.8400000017</v>
      </c>
      <c r="S36" s="106">
        <v>3578669.98</v>
      </c>
      <c r="T36" s="66">
        <v>2613964.69</v>
      </c>
      <c r="U36" s="67">
        <v>805472.89999999991</v>
      </c>
      <c r="V36" s="67">
        <v>1513244.7900000003</v>
      </c>
      <c r="W36" s="68">
        <f t="shared" si="9"/>
        <v>4932682.38</v>
      </c>
      <c r="X36" s="107">
        <v>113221.24</v>
      </c>
      <c r="Y36" s="69">
        <v>2541732.04</v>
      </c>
      <c r="AA36" s="58" t="s">
        <v>74</v>
      </c>
      <c r="AB36" s="59" t="s">
        <v>62</v>
      </c>
      <c r="AC36" s="70">
        <f t="shared" si="2"/>
        <v>0.35353764040502567</v>
      </c>
      <c r="AD36" s="71">
        <v>0</v>
      </c>
      <c r="AE36" s="72">
        <f t="shared" si="3"/>
        <v>0.46495301904360198</v>
      </c>
      <c r="AF36" s="72">
        <f t="shared" si="3"/>
        <v>0.35712857490144989</v>
      </c>
      <c r="AG36" s="70">
        <f t="shared" si="4"/>
        <v>0.31537041152610201</v>
      </c>
      <c r="AH36" s="73">
        <f t="shared" si="5"/>
        <v>-0.50961457548726952</v>
      </c>
      <c r="AI36" s="74">
        <f t="shared" si="6"/>
        <v>-0.14515277465452248</v>
      </c>
      <c r="AJ36" s="75">
        <f t="shared" si="7"/>
        <v>3.9377096483556695E-2</v>
      </c>
      <c r="AK36" s="75">
        <f t="shared" si="7"/>
        <v>10.012300253909956</v>
      </c>
      <c r="AL36" s="116">
        <f t="shared" si="7"/>
        <v>-0.3929305820923592</v>
      </c>
    </row>
    <row r="37" spans="1:38" x14ac:dyDescent="0.25">
      <c r="A37" s="58" t="s">
        <v>14</v>
      </c>
      <c r="B37" s="59" t="s">
        <v>62</v>
      </c>
      <c r="C37" s="21">
        <v>1737230.6004387992</v>
      </c>
      <c r="D37" s="36">
        <v>142998.7606938598</v>
      </c>
      <c r="E37" s="31">
        <f t="shared" si="0"/>
        <v>1880229.361132659</v>
      </c>
      <c r="F37" s="27">
        <v>690410.6</v>
      </c>
      <c r="G37" s="66">
        <v>206554.40999999997</v>
      </c>
      <c r="H37" s="67">
        <v>41822.879999999997</v>
      </c>
      <c r="I37" s="67">
        <v>45797.420000000006</v>
      </c>
      <c r="J37" s="68">
        <f t="shared" si="8"/>
        <v>294174.70999999996</v>
      </c>
      <c r="K37" s="43">
        <v>76754.960000000006</v>
      </c>
      <c r="L37" s="69">
        <v>219347.60000000003</v>
      </c>
      <c r="N37" s="58" t="s">
        <v>14</v>
      </c>
      <c r="O37" s="59" t="s">
        <v>62</v>
      </c>
      <c r="P37" s="21">
        <v>1322243.31</v>
      </c>
      <c r="Q37" s="36">
        <v>0</v>
      </c>
      <c r="R37" s="31">
        <f t="shared" si="1"/>
        <v>1322243.31</v>
      </c>
      <c r="S37" s="106">
        <v>524095.83</v>
      </c>
      <c r="T37" s="66">
        <v>159785.23000000001</v>
      </c>
      <c r="U37" s="67">
        <v>40797.65</v>
      </c>
      <c r="V37" s="67">
        <v>72640.62</v>
      </c>
      <c r="W37" s="68">
        <f t="shared" si="9"/>
        <v>273223.5</v>
      </c>
      <c r="X37" s="107">
        <v>7313.09</v>
      </c>
      <c r="Y37" s="69">
        <v>372236.38</v>
      </c>
      <c r="AA37" s="58" t="s">
        <v>14</v>
      </c>
      <c r="AB37" s="59" t="s">
        <v>62</v>
      </c>
      <c r="AC37" s="70">
        <f t="shared" si="2"/>
        <v>0.3138509284186124</v>
      </c>
      <c r="AD37" s="71">
        <v>0</v>
      </c>
      <c r="AE37" s="72">
        <f t="shared" si="3"/>
        <v>0.42199952679863362</v>
      </c>
      <c r="AF37" s="72">
        <f t="shared" si="3"/>
        <v>0.31733656419284983</v>
      </c>
      <c r="AG37" s="70">
        <f t="shared" si="4"/>
        <v>0.29270027023148493</v>
      </c>
      <c r="AH37" s="73">
        <f t="shared" si="5"/>
        <v>2.5129633692136499E-2</v>
      </c>
      <c r="AI37" s="74">
        <f t="shared" si="6"/>
        <v>-0.3695342908692133</v>
      </c>
      <c r="AJ37" s="75">
        <f t="shared" si="7"/>
        <v>7.6681581196346382E-2</v>
      </c>
      <c r="AK37" s="75">
        <f t="shared" si="7"/>
        <v>9.495557965237678</v>
      </c>
      <c r="AL37" s="116">
        <f t="shared" si="7"/>
        <v>-0.41073035365323496</v>
      </c>
    </row>
    <row r="38" spans="1:38" x14ac:dyDescent="0.25">
      <c r="A38" s="58" t="s">
        <v>75</v>
      </c>
      <c r="B38" s="59" t="s">
        <v>62</v>
      </c>
      <c r="C38" s="21">
        <v>1343821.1781491053</v>
      </c>
      <c r="D38" s="36">
        <v>110615.57574506609</v>
      </c>
      <c r="E38" s="31">
        <f t="shared" ref="E38:E69" si="10">+SUM(C38:D38)</f>
        <v>1454436.7538941714</v>
      </c>
      <c r="F38" s="27">
        <v>534061.73</v>
      </c>
      <c r="G38" s="66">
        <v>54671.99</v>
      </c>
      <c r="H38" s="67">
        <v>37277.30999999999</v>
      </c>
      <c r="I38" s="67">
        <v>13734.469999999998</v>
      </c>
      <c r="J38" s="68">
        <f t="shared" si="8"/>
        <v>105683.76999999999</v>
      </c>
      <c r="K38" s="43">
        <v>15911.11</v>
      </c>
      <c r="L38" s="69">
        <v>169674.64000000004</v>
      </c>
      <c r="N38" s="58" t="s">
        <v>75</v>
      </c>
      <c r="O38" s="59" t="s">
        <v>62</v>
      </c>
      <c r="P38" s="21">
        <v>1017214.2600000002</v>
      </c>
      <c r="Q38" s="36">
        <v>0</v>
      </c>
      <c r="R38" s="31">
        <f t="shared" ref="R38:R69" si="11">+SUM(P38:Q38)</f>
        <v>1017214.2600000002</v>
      </c>
      <c r="S38" s="106">
        <v>403191.87</v>
      </c>
      <c r="T38" s="66">
        <v>42532.12</v>
      </c>
      <c r="U38" s="67">
        <v>41294.459999999992</v>
      </c>
      <c r="V38" s="67">
        <v>21398.68</v>
      </c>
      <c r="W38" s="68">
        <f t="shared" si="9"/>
        <v>105225.25999999998</v>
      </c>
      <c r="X38" s="107">
        <v>1450.2</v>
      </c>
      <c r="Y38" s="69">
        <v>286364.98</v>
      </c>
      <c r="AA38" s="58" t="s">
        <v>75</v>
      </c>
      <c r="AB38" s="59" t="s">
        <v>62</v>
      </c>
      <c r="AC38" s="70">
        <f t="shared" ref="AC38:AC69" si="12">+C38/P38-1</f>
        <v>0.32107976754976386</v>
      </c>
      <c r="AD38" s="71">
        <v>0</v>
      </c>
      <c r="AE38" s="72">
        <f t="shared" ref="AE38:AF69" si="13">+E38/R38-1</f>
        <v>0.42982340209639913</v>
      </c>
      <c r="AF38" s="72">
        <f t="shared" si="13"/>
        <v>0.32458457061646606</v>
      </c>
      <c r="AG38" s="70">
        <f t="shared" ref="AG38:AG69" si="14">+G38/T38-1</f>
        <v>0.2854282833773627</v>
      </c>
      <c r="AH38" s="73">
        <f t="shared" ref="AH38:AH69" si="15">+H38/U38-1</f>
        <v>-9.7280603742003202E-2</v>
      </c>
      <c r="AI38" s="74">
        <f t="shared" ref="AI38:AI69" si="16">+I38/V38-1</f>
        <v>-0.35816274648716662</v>
      </c>
      <c r="AJ38" s="75">
        <f t="shared" ref="AJ38:AL69" si="17">+J38/W38-1</f>
        <v>4.3574137996904572E-3</v>
      </c>
      <c r="AK38" s="75">
        <f t="shared" si="17"/>
        <v>9.9716659771066052</v>
      </c>
      <c r="AL38" s="116">
        <f t="shared" si="17"/>
        <v>-0.40748816423013712</v>
      </c>
    </row>
    <row r="39" spans="1:38" x14ac:dyDescent="0.25">
      <c r="A39" s="58" t="s">
        <v>37</v>
      </c>
      <c r="B39" s="59" t="s">
        <v>62</v>
      </c>
      <c r="C39" s="21">
        <v>1270980.0137831797</v>
      </c>
      <c r="D39" s="36">
        <v>104619.71300284058</v>
      </c>
      <c r="E39" s="31">
        <f t="shared" si="10"/>
        <v>1375599.7267860202</v>
      </c>
      <c r="F39" s="27">
        <v>505113.18</v>
      </c>
      <c r="G39" s="66">
        <v>73014.06</v>
      </c>
      <c r="H39" s="67">
        <v>64333.999999999993</v>
      </c>
      <c r="I39" s="67">
        <v>32728.920000000002</v>
      </c>
      <c r="J39" s="68">
        <f t="shared" si="8"/>
        <v>170076.98</v>
      </c>
      <c r="K39" s="43">
        <v>25583.03</v>
      </c>
      <c r="L39" s="69">
        <v>160477.5</v>
      </c>
      <c r="N39" s="58" t="s">
        <v>37</v>
      </c>
      <c r="O39" s="59" t="s">
        <v>62</v>
      </c>
      <c r="P39" s="21">
        <v>954322.41999999993</v>
      </c>
      <c r="Q39" s="36">
        <v>0</v>
      </c>
      <c r="R39" s="31">
        <f t="shared" si="11"/>
        <v>954322.41999999993</v>
      </c>
      <c r="S39" s="106">
        <v>378263.51</v>
      </c>
      <c r="T39" s="66">
        <v>55982.46</v>
      </c>
      <c r="U39" s="67">
        <v>54007.580000000009</v>
      </c>
      <c r="V39" s="67">
        <v>70815.16</v>
      </c>
      <c r="W39" s="68">
        <f t="shared" si="9"/>
        <v>180805.2</v>
      </c>
      <c r="X39" s="107">
        <v>2351.36</v>
      </c>
      <c r="Y39" s="69">
        <v>268659.73</v>
      </c>
      <c r="AA39" s="58" t="s">
        <v>37</v>
      </c>
      <c r="AB39" s="59" t="s">
        <v>62</v>
      </c>
      <c r="AC39" s="70">
        <f t="shared" si="12"/>
        <v>0.3318140569129453</v>
      </c>
      <c r="AD39" s="71">
        <v>0</v>
      </c>
      <c r="AE39" s="72">
        <f t="shared" si="13"/>
        <v>0.44144127598513339</v>
      </c>
      <c r="AF39" s="72">
        <f t="shared" si="13"/>
        <v>0.33534736142008503</v>
      </c>
      <c r="AG39" s="70">
        <f t="shared" si="14"/>
        <v>0.30423100378225598</v>
      </c>
      <c r="AH39" s="73">
        <f t="shared" si="15"/>
        <v>0.19120316074151034</v>
      </c>
      <c r="AI39" s="74">
        <f t="shared" si="16"/>
        <v>-0.53782608130801368</v>
      </c>
      <c r="AJ39" s="75">
        <f t="shared" si="17"/>
        <v>-5.9335793439569184E-2</v>
      </c>
      <c r="AK39" s="75">
        <f t="shared" si="17"/>
        <v>9.8800991766467057</v>
      </c>
      <c r="AL39" s="116">
        <f t="shared" si="17"/>
        <v>-0.402673783674241</v>
      </c>
    </row>
    <row r="40" spans="1:38" x14ac:dyDescent="0.25">
      <c r="A40" s="58" t="s">
        <v>15</v>
      </c>
      <c r="B40" s="59" t="s">
        <v>59</v>
      </c>
      <c r="C40" s="21">
        <v>1791274.0449683561</v>
      </c>
      <c r="D40" s="36">
        <v>147447.30401873676</v>
      </c>
      <c r="E40" s="31">
        <f t="shared" si="10"/>
        <v>1938721.348987093</v>
      </c>
      <c r="F40" s="27">
        <v>711888.56</v>
      </c>
      <c r="G40" s="66">
        <v>232962.64</v>
      </c>
      <c r="H40" s="67">
        <v>7569.5499999999993</v>
      </c>
      <c r="I40" s="67">
        <v>87426.14999999998</v>
      </c>
      <c r="J40" s="68">
        <f t="shared" si="8"/>
        <v>327958.33999999997</v>
      </c>
      <c r="K40" s="43">
        <v>56853.35</v>
      </c>
      <c r="L40" s="69">
        <v>226171.3</v>
      </c>
      <c r="N40" s="58" t="s">
        <v>15</v>
      </c>
      <c r="O40" s="59" t="s">
        <v>59</v>
      </c>
      <c r="P40" s="21">
        <v>1324118.54</v>
      </c>
      <c r="Q40" s="36">
        <v>0</v>
      </c>
      <c r="R40" s="31">
        <f t="shared" si="11"/>
        <v>1324118.54</v>
      </c>
      <c r="S40" s="106">
        <v>524839.1</v>
      </c>
      <c r="T40" s="66">
        <v>184089.75</v>
      </c>
      <c r="U40" s="67">
        <v>7670.2</v>
      </c>
      <c r="V40" s="67">
        <v>56629.88</v>
      </c>
      <c r="W40" s="68">
        <f t="shared" si="9"/>
        <v>248389.83000000002</v>
      </c>
      <c r="X40" s="107">
        <v>5212.6000000000004</v>
      </c>
      <c r="Y40" s="69">
        <v>372764.28</v>
      </c>
      <c r="AA40" s="58" t="s">
        <v>15</v>
      </c>
      <c r="AB40" s="59" t="s">
        <v>59</v>
      </c>
      <c r="AC40" s="70">
        <f t="shared" si="12"/>
        <v>0.35280489688510519</v>
      </c>
      <c r="AD40" s="71">
        <v>0</v>
      </c>
      <c r="AE40" s="72">
        <f t="shared" si="13"/>
        <v>0.46415996032129647</v>
      </c>
      <c r="AF40" s="72">
        <f t="shared" si="13"/>
        <v>0.35639391196273307</v>
      </c>
      <c r="AG40" s="70">
        <f t="shared" si="14"/>
        <v>0.26548403699825762</v>
      </c>
      <c r="AH40" s="73">
        <f t="shared" si="15"/>
        <v>-1.3122213240854275E-2</v>
      </c>
      <c r="AI40" s="74">
        <f t="shared" si="16"/>
        <v>0.54381662119008523</v>
      </c>
      <c r="AJ40" s="75">
        <f t="shared" si="17"/>
        <v>0.3203372295878617</v>
      </c>
      <c r="AK40" s="75">
        <f t="shared" si="17"/>
        <v>9.9069082607527896</v>
      </c>
      <c r="AL40" s="116">
        <f t="shared" si="17"/>
        <v>-0.39325919318235114</v>
      </c>
    </row>
    <row r="41" spans="1:38" x14ac:dyDescent="0.25">
      <c r="A41" s="58" t="s">
        <v>16</v>
      </c>
      <c r="B41" s="59" t="s">
        <v>62</v>
      </c>
      <c r="C41" s="21">
        <v>1387794.4156234651</v>
      </c>
      <c r="D41" s="36">
        <v>114235.19795350634</v>
      </c>
      <c r="E41" s="31">
        <f t="shared" si="10"/>
        <v>1502029.6135769715</v>
      </c>
      <c r="F41" s="27">
        <v>551537.59</v>
      </c>
      <c r="G41" s="66">
        <v>110093.64000000001</v>
      </c>
      <c r="H41" s="67">
        <v>24903.84</v>
      </c>
      <c r="I41" s="67">
        <v>32974.26</v>
      </c>
      <c r="J41" s="68">
        <f t="shared" si="8"/>
        <v>167971.74000000002</v>
      </c>
      <c r="K41" s="43">
        <v>26608.55</v>
      </c>
      <c r="L41" s="69">
        <v>175226.81</v>
      </c>
      <c r="N41" s="58" t="s">
        <v>16</v>
      </c>
      <c r="O41" s="59" t="s">
        <v>62</v>
      </c>
      <c r="P41" s="21">
        <v>1033784.68</v>
      </c>
      <c r="Q41" s="36">
        <v>0</v>
      </c>
      <c r="R41" s="31">
        <f t="shared" si="11"/>
        <v>1033784.68</v>
      </c>
      <c r="S41" s="106">
        <v>409759.86</v>
      </c>
      <c r="T41" s="66">
        <v>87162.150000000009</v>
      </c>
      <c r="U41" s="67">
        <v>26316</v>
      </c>
      <c r="V41" s="67">
        <v>22872.42</v>
      </c>
      <c r="W41" s="68">
        <f t="shared" si="9"/>
        <v>136350.57</v>
      </c>
      <c r="X41" s="107">
        <v>2451</v>
      </c>
      <c r="Y41" s="69">
        <v>291029.82</v>
      </c>
      <c r="AA41" s="58" t="s">
        <v>16</v>
      </c>
      <c r="AB41" s="59" t="s">
        <v>62</v>
      </c>
      <c r="AC41" s="70">
        <f t="shared" si="12"/>
        <v>0.34244049314356739</v>
      </c>
      <c r="AD41" s="71">
        <v>0</v>
      </c>
      <c r="AE41" s="72">
        <f t="shared" si="13"/>
        <v>0.45294241889613929</v>
      </c>
      <c r="AF41" s="72">
        <f t="shared" si="13"/>
        <v>0.34600199736499326</v>
      </c>
      <c r="AG41" s="70">
        <f t="shared" si="14"/>
        <v>0.26308999950093015</v>
      </c>
      <c r="AH41" s="73">
        <f t="shared" si="15"/>
        <v>-5.3661650706794295E-2</v>
      </c>
      <c r="AI41" s="74">
        <f t="shared" si="16"/>
        <v>0.4416603052934498</v>
      </c>
      <c r="AJ41" s="75">
        <f t="shared" si="17"/>
        <v>0.23191080169301825</v>
      </c>
      <c r="AK41" s="75">
        <f t="shared" si="17"/>
        <v>9.8562015503875973</v>
      </c>
      <c r="AL41" s="116">
        <f t="shared" si="17"/>
        <v>-0.39790771268731162</v>
      </c>
    </row>
    <row r="42" spans="1:38" x14ac:dyDescent="0.25">
      <c r="A42" s="58" t="s">
        <v>17</v>
      </c>
      <c r="B42" s="59" t="s">
        <v>59</v>
      </c>
      <c r="C42" s="21">
        <v>4108716.4085707539</v>
      </c>
      <c r="D42" s="36">
        <v>338205.73637129116</v>
      </c>
      <c r="E42" s="31">
        <f t="shared" si="10"/>
        <v>4446922.1449420452</v>
      </c>
      <c r="F42" s="27">
        <v>1632887.05</v>
      </c>
      <c r="G42" s="66">
        <v>1337867.0999999999</v>
      </c>
      <c r="H42" s="67">
        <v>101866.34000000003</v>
      </c>
      <c r="I42" s="67">
        <v>412214.71999999991</v>
      </c>
      <c r="J42" s="68">
        <f t="shared" si="8"/>
        <v>1851948.16</v>
      </c>
      <c r="K42" s="43">
        <v>376854.54</v>
      </c>
      <c r="L42" s="69">
        <v>518778.08</v>
      </c>
      <c r="N42" s="58" t="s">
        <v>17</v>
      </c>
      <c r="O42" s="59" t="s">
        <v>59</v>
      </c>
      <c r="P42" s="21">
        <v>3123387.8099999996</v>
      </c>
      <c r="Q42" s="36">
        <v>0</v>
      </c>
      <c r="R42" s="31">
        <f t="shared" si="11"/>
        <v>3123387.8099999996</v>
      </c>
      <c r="S42" s="106">
        <v>1238013.08</v>
      </c>
      <c r="T42" s="66">
        <v>1052887.4500000002</v>
      </c>
      <c r="U42" s="67">
        <v>102245.29000000001</v>
      </c>
      <c r="V42" s="67">
        <v>311440.27999999997</v>
      </c>
      <c r="W42" s="68">
        <f t="shared" si="9"/>
        <v>1466573.0200000003</v>
      </c>
      <c r="X42" s="107">
        <v>35319.379999999997</v>
      </c>
      <c r="Y42" s="69">
        <v>879292.44</v>
      </c>
      <c r="AA42" s="58" t="s">
        <v>17</v>
      </c>
      <c r="AB42" s="59" t="s">
        <v>59</v>
      </c>
      <c r="AC42" s="70">
        <f t="shared" si="12"/>
        <v>0.31546790168549532</v>
      </c>
      <c r="AD42" s="71">
        <v>0</v>
      </c>
      <c r="AE42" s="72">
        <f t="shared" si="13"/>
        <v>0.4237495999390628</v>
      </c>
      <c r="AF42" s="72">
        <f t="shared" si="13"/>
        <v>0.3189578336280583</v>
      </c>
      <c r="AG42" s="70">
        <f t="shared" si="14"/>
        <v>0.27066487495885694</v>
      </c>
      <c r="AH42" s="73">
        <f t="shared" si="15"/>
        <v>-3.7062831940716245E-3</v>
      </c>
      <c r="AI42" s="74">
        <f t="shared" si="16"/>
        <v>0.32357548612530129</v>
      </c>
      <c r="AJ42" s="75">
        <f t="shared" si="17"/>
        <v>0.26277255530038302</v>
      </c>
      <c r="AK42" s="75">
        <f t="shared" si="17"/>
        <v>9.6699081354202701</v>
      </c>
      <c r="AL42" s="116">
        <f t="shared" si="17"/>
        <v>-0.4100050718052346</v>
      </c>
    </row>
    <row r="43" spans="1:38" x14ac:dyDescent="0.25">
      <c r="A43" s="58" t="s">
        <v>18</v>
      </c>
      <c r="B43" s="59" t="s">
        <v>59</v>
      </c>
      <c r="C43" s="21">
        <v>1869965.5200996813</v>
      </c>
      <c r="D43" s="36">
        <v>153924.73045717782</v>
      </c>
      <c r="E43" s="31">
        <f t="shared" si="10"/>
        <v>2023890.2505568592</v>
      </c>
      <c r="F43" s="27">
        <v>743162.14</v>
      </c>
      <c r="G43" s="66">
        <v>234310.84999999998</v>
      </c>
      <c r="H43" s="67">
        <v>71249.530000000013</v>
      </c>
      <c r="I43" s="67">
        <v>82403.350000000006</v>
      </c>
      <c r="J43" s="68">
        <f t="shared" si="8"/>
        <v>387963.73</v>
      </c>
      <c r="K43" s="43">
        <v>91423.32</v>
      </c>
      <c r="L43" s="69">
        <v>236107.11</v>
      </c>
      <c r="N43" s="58" t="s">
        <v>18</v>
      </c>
      <c r="O43" s="59" t="s">
        <v>59</v>
      </c>
      <c r="P43" s="21">
        <v>1417212.15</v>
      </c>
      <c r="Q43" s="36">
        <v>0</v>
      </c>
      <c r="R43" s="31">
        <f t="shared" si="11"/>
        <v>1417212.15</v>
      </c>
      <c r="S43" s="106">
        <v>561738.5</v>
      </c>
      <c r="T43" s="66">
        <v>189969.13999999998</v>
      </c>
      <c r="U43" s="67">
        <v>70665.980000000025</v>
      </c>
      <c r="V43" s="67">
        <v>61154.930000000015</v>
      </c>
      <c r="W43" s="68">
        <f t="shared" si="9"/>
        <v>321790.05</v>
      </c>
      <c r="X43" s="107">
        <v>9739.36</v>
      </c>
      <c r="Y43" s="69">
        <v>398971.8899999999</v>
      </c>
      <c r="AA43" s="58" t="s">
        <v>18</v>
      </c>
      <c r="AB43" s="59" t="s">
        <v>59</v>
      </c>
      <c r="AC43" s="70">
        <f t="shared" si="12"/>
        <v>0.31946760412665198</v>
      </c>
      <c r="AD43" s="71">
        <v>0</v>
      </c>
      <c r="AE43" s="72">
        <f t="shared" si="13"/>
        <v>0.42807853471822077</v>
      </c>
      <c r="AF43" s="72">
        <f t="shared" si="13"/>
        <v>0.32296814265000529</v>
      </c>
      <c r="AG43" s="70">
        <f t="shared" si="14"/>
        <v>0.23341533261665548</v>
      </c>
      <c r="AH43" s="73">
        <f t="shared" si="15"/>
        <v>8.2578632603691471E-3</v>
      </c>
      <c r="AI43" s="74">
        <f t="shared" si="16"/>
        <v>0.3474522822608086</v>
      </c>
      <c r="AJ43" s="75">
        <f t="shared" si="17"/>
        <v>0.20564240566170389</v>
      </c>
      <c r="AK43" s="75">
        <f t="shared" si="17"/>
        <v>8.3869946279837695</v>
      </c>
      <c r="AL43" s="116">
        <f t="shared" si="17"/>
        <v>-0.40821116495199683</v>
      </c>
    </row>
    <row r="44" spans="1:38" x14ac:dyDescent="0.25">
      <c r="A44" s="58" t="s">
        <v>76</v>
      </c>
      <c r="B44" s="59" t="s">
        <v>63</v>
      </c>
      <c r="C44" s="21">
        <v>1923097.8506575772</v>
      </c>
      <c r="D44" s="36">
        <v>158298.27615723436</v>
      </c>
      <c r="E44" s="31">
        <f t="shared" si="10"/>
        <v>2081396.1268148115</v>
      </c>
      <c r="F44" s="27">
        <v>764278</v>
      </c>
      <c r="G44" s="66">
        <v>197210.62</v>
      </c>
      <c r="H44" s="67">
        <v>119949.61000000002</v>
      </c>
      <c r="I44" s="67">
        <v>176447.86000000004</v>
      </c>
      <c r="J44" s="68">
        <f t="shared" si="8"/>
        <v>493608.09</v>
      </c>
      <c r="K44" s="43">
        <v>68560.639999999999</v>
      </c>
      <c r="L44" s="69">
        <v>242815.75</v>
      </c>
      <c r="N44" s="58" t="s">
        <v>76</v>
      </c>
      <c r="O44" s="59" t="s">
        <v>63</v>
      </c>
      <c r="P44" s="21">
        <v>1472116.2999999998</v>
      </c>
      <c r="Q44" s="36">
        <v>0</v>
      </c>
      <c r="R44" s="31">
        <f t="shared" si="11"/>
        <v>1472116.2999999998</v>
      </c>
      <c r="S44" s="106">
        <v>583500.79</v>
      </c>
      <c r="T44" s="66">
        <v>152103.04000000001</v>
      </c>
      <c r="U44" s="67">
        <v>114374.78</v>
      </c>
      <c r="V44" s="67">
        <v>102645.76000000001</v>
      </c>
      <c r="W44" s="68">
        <f t="shared" si="9"/>
        <v>369123.58</v>
      </c>
      <c r="X44" s="107">
        <v>6386.29</v>
      </c>
      <c r="Y44" s="69">
        <v>414428.44000000006</v>
      </c>
      <c r="AA44" s="58" t="s">
        <v>76</v>
      </c>
      <c r="AB44" s="59" t="s">
        <v>63</v>
      </c>
      <c r="AC44" s="70">
        <f t="shared" si="12"/>
        <v>0.30634913196571323</v>
      </c>
      <c r="AD44" s="71">
        <v>0</v>
      </c>
      <c r="AE44" s="72">
        <f t="shared" si="13"/>
        <v>0.41388022591340889</v>
      </c>
      <c r="AF44" s="72">
        <f t="shared" si="13"/>
        <v>0.30981485046489809</v>
      </c>
      <c r="AG44" s="70">
        <f t="shared" si="14"/>
        <v>0.29655935870841232</v>
      </c>
      <c r="AH44" s="73">
        <f t="shared" si="15"/>
        <v>4.8741776814783977E-2</v>
      </c>
      <c r="AI44" s="74">
        <f t="shared" si="16"/>
        <v>0.71899803752244651</v>
      </c>
      <c r="AJ44" s="75">
        <f t="shared" si="17"/>
        <v>0.33724345109570075</v>
      </c>
      <c r="AK44" s="75">
        <f t="shared" si="17"/>
        <v>9.7355976631189627</v>
      </c>
      <c r="AL44" s="116">
        <f t="shared" si="17"/>
        <v>-0.41409486762057168</v>
      </c>
    </row>
    <row r="45" spans="1:38" x14ac:dyDescent="0.25">
      <c r="A45" s="58" t="s">
        <v>77</v>
      </c>
      <c r="B45" s="59" t="s">
        <v>63</v>
      </c>
      <c r="C45" s="21">
        <v>1544889.6456845375</v>
      </c>
      <c r="D45" s="36">
        <v>127166.36736991885</v>
      </c>
      <c r="E45" s="31">
        <f t="shared" si="10"/>
        <v>1672056.0130544563</v>
      </c>
      <c r="F45" s="27">
        <v>613970.41</v>
      </c>
      <c r="G45" s="66">
        <v>229175.59</v>
      </c>
      <c r="H45" s="67">
        <v>39038.62000000001</v>
      </c>
      <c r="I45" s="67">
        <v>44755.310000000005</v>
      </c>
      <c r="J45" s="68">
        <f t="shared" si="8"/>
        <v>312969.52</v>
      </c>
      <c r="K45" s="43">
        <v>58094.14</v>
      </c>
      <c r="L45" s="69">
        <v>195062.11000000002</v>
      </c>
      <c r="N45" s="58" t="s">
        <v>77</v>
      </c>
      <c r="O45" s="59" t="s">
        <v>63</v>
      </c>
      <c r="P45" s="21">
        <v>1158216.03</v>
      </c>
      <c r="Q45" s="36">
        <v>0</v>
      </c>
      <c r="R45" s="31">
        <f t="shared" si="11"/>
        <v>1158216.03</v>
      </c>
      <c r="S45" s="106">
        <v>459080.56</v>
      </c>
      <c r="T45" s="66">
        <v>180523.47</v>
      </c>
      <c r="U45" s="67">
        <v>39137.340000000004</v>
      </c>
      <c r="V45" s="67">
        <v>24320.469999999998</v>
      </c>
      <c r="W45" s="68">
        <f t="shared" si="9"/>
        <v>243981.28</v>
      </c>
      <c r="X45" s="107">
        <v>5317.1</v>
      </c>
      <c r="Y45" s="69">
        <v>326059.62</v>
      </c>
      <c r="AA45" s="58" t="s">
        <v>77</v>
      </c>
      <c r="AB45" s="59" t="s">
        <v>63</v>
      </c>
      <c r="AC45" s="70">
        <f t="shared" si="12"/>
        <v>0.33385275774894718</v>
      </c>
      <c r="AD45" s="71">
        <v>0</v>
      </c>
      <c r="AE45" s="72">
        <f t="shared" si="13"/>
        <v>0.44364779086545392</v>
      </c>
      <c r="AF45" s="72">
        <f t="shared" si="13"/>
        <v>0.33739143735469868</v>
      </c>
      <c r="AG45" s="70">
        <f t="shared" si="14"/>
        <v>0.26950578780698153</v>
      </c>
      <c r="AH45" s="73">
        <f t="shared" si="15"/>
        <v>-2.5223993250433896E-3</v>
      </c>
      <c r="AI45" s="74">
        <f t="shared" si="16"/>
        <v>0.8402321172247087</v>
      </c>
      <c r="AJ45" s="75">
        <f t="shared" si="17"/>
        <v>0.28276038227195155</v>
      </c>
      <c r="AK45" s="75">
        <f t="shared" si="17"/>
        <v>9.9259069793684525</v>
      </c>
      <c r="AL45" s="116">
        <f t="shared" si="17"/>
        <v>-0.40175937762547842</v>
      </c>
    </row>
    <row r="46" spans="1:38" x14ac:dyDescent="0.25">
      <c r="A46" s="58" t="s">
        <v>41</v>
      </c>
      <c r="B46" s="59" t="s">
        <v>59</v>
      </c>
      <c r="C46" s="21">
        <v>1235446.5688884135</v>
      </c>
      <c r="D46" s="36">
        <v>101694.80563484252</v>
      </c>
      <c r="E46" s="31">
        <f t="shared" si="10"/>
        <v>1337141.374523256</v>
      </c>
      <c r="F46" s="27">
        <v>490991.47</v>
      </c>
      <c r="G46" s="66">
        <v>73366.070000000007</v>
      </c>
      <c r="H46" s="67">
        <v>10421.030000000001</v>
      </c>
      <c r="I46" s="67">
        <v>7573.2500000000009</v>
      </c>
      <c r="J46" s="68">
        <f t="shared" si="8"/>
        <v>91360.35</v>
      </c>
      <c r="K46" s="43">
        <v>18784.11</v>
      </c>
      <c r="L46" s="69">
        <v>155990.96</v>
      </c>
      <c r="N46" s="58" t="s">
        <v>41</v>
      </c>
      <c r="O46" s="59" t="s">
        <v>59</v>
      </c>
      <c r="P46" s="21">
        <v>932955.77999999991</v>
      </c>
      <c r="Q46" s="36">
        <v>0</v>
      </c>
      <c r="R46" s="31">
        <f t="shared" si="11"/>
        <v>932955.77999999991</v>
      </c>
      <c r="S46" s="106">
        <v>369794.44</v>
      </c>
      <c r="T46" s="66">
        <v>58415.37000000001</v>
      </c>
      <c r="U46" s="67">
        <v>8306.07</v>
      </c>
      <c r="V46" s="67">
        <v>5228.2700000000004</v>
      </c>
      <c r="W46" s="68">
        <f t="shared" si="9"/>
        <v>71949.710000000006</v>
      </c>
      <c r="X46" s="107">
        <v>1790.95</v>
      </c>
      <c r="Y46" s="69">
        <v>262644.62</v>
      </c>
      <c r="AA46" s="58" t="s">
        <v>41</v>
      </c>
      <c r="AB46" s="59" t="s">
        <v>59</v>
      </c>
      <c r="AC46" s="70">
        <f t="shared" si="12"/>
        <v>0.32422843115716971</v>
      </c>
      <c r="AD46" s="71">
        <v>0</v>
      </c>
      <c r="AE46" s="72">
        <f t="shared" si="13"/>
        <v>0.43323124545437319</v>
      </c>
      <c r="AF46" s="72">
        <f t="shared" si="13"/>
        <v>0.32774162315690836</v>
      </c>
      <c r="AG46" s="70">
        <f t="shared" si="14"/>
        <v>0.25593777801972317</v>
      </c>
      <c r="AH46" s="73">
        <f t="shared" si="15"/>
        <v>0.25462824175572818</v>
      </c>
      <c r="AI46" s="74">
        <f t="shared" si="16"/>
        <v>0.44851929988313533</v>
      </c>
      <c r="AJ46" s="75">
        <f t="shared" si="17"/>
        <v>0.26978065651689209</v>
      </c>
      <c r="AK46" s="75">
        <f t="shared" si="17"/>
        <v>9.4883497585080541</v>
      </c>
      <c r="AL46" s="116">
        <f t="shared" si="17"/>
        <v>-0.40607593637364436</v>
      </c>
    </row>
    <row r="47" spans="1:38" x14ac:dyDescent="0.25">
      <c r="A47" s="58" t="s">
        <v>78</v>
      </c>
      <c r="B47" s="59" t="s">
        <v>63</v>
      </c>
      <c r="C47" s="21">
        <v>1628136.6906741657</v>
      </c>
      <c r="D47" s="36">
        <v>134018.78193246224</v>
      </c>
      <c r="E47" s="31">
        <f t="shared" si="10"/>
        <v>1762155.472606628</v>
      </c>
      <c r="F47" s="27">
        <v>647054.47</v>
      </c>
      <c r="G47" s="66">
        <v>161383.53</v>
      </c>
      <c r="H47" s="67">
        <v>44817.959999999992</v>
      </c>
      <c r="I47" s="67">
        <v>117007.25</v>
      </c>
      <c r="J47" s="68">
        <f t="shared" si="8"/>
        <v>323208.74</v>
      </c>
      <c r="K47" s="43">
        <v>52553.63</v>
      </c>
      <c r="L47" s="69">
        <v>205573.11000000002</v>
      </c>
      <c r="N47" s="58" t="s">
        <v>78</v>
      </c>
      <c r="O47" s="59" t="s">
        <v>63</v>
      </c>
      <c r="P47" s="21">
        <v>1246603.6300000001</v>
      </c>
      <c r="Q47" s="36">
        <v>0</v>
      </c>
      <c r="R47" s="31">
        <f t="shared" si="11"/>
        <v>1246603.6300000001</v>
      </c>
      <c r="S47" s="106">
        <v>494114.62</v>
      </c>
      <c r="T47" s="66">
        <v>126556.55</v>
      </c>
      <c r="U47" s="67">
        <v>48377.69</v>
      </c>
      <c r="V47" s="67">
        <v>25952.059999999998</v>
      </c>
      <c r="W47" s="68">
        <f t="shared" si="9"/>
        <v>200886.3</v>
      </c>
      <c r="X47" s="107">
        <v>5037.3500000000004</v>
      </c>
      <c r="Y47" s="69">
        <v>350942.36999999994</v>
      </c>
      <c r="AA47" s="58" t="s">
        <v>78</v>
      </c>
      <c r="AB47" s="59" t="s">
        <v>63</v>
      </c>
      <c r="AC47" s="70">
        <f t="shared" si="12"/>
        <v>0.30605803760908801</v>
      </c>
      <c r="AD47" s="71">
        <v>0</v>
      </c>
      <c r="AE47" s="72">
        <f t="shared" si="13"/>
        <v>0.41356517035541418</v>
      </c>
      <c r="AF47" s="72">
        <f t="shared" si="13"/>
        <v>0.3095230211969846</v>
      </c>
      <c r="AG47" s="70">
        <f t="shared" si="14"/>
        <v>0.27518907555555194</v>
      </c>
      <c r="AH47" s="73">
        <f t="shared" si="15"/>
        <v>-7.3582058175990062E-2</v>
      </c>
      <c r="AI47" s="74">
        <f t="shared" si="16"/>
        <v>3.5085919961652374</v>
      </c>
      <c r="AJ47" s="75">
        <f t="shared" si="17"/>
        <v>0.60891379850193861</v>
      </c>
      <c r="AK47" s="75">
        <f t="shared" si="17"/>
        <v>9.4327930360209216</v>
      </c>
      <c r="AL47" s="116">
        <f t="shared" si="17"/>
        <v>-0.41422544675924977</v>
      </c>
    </row>
    <row r="48" spans="1:38" x14ac:dyDescent="0.25">
      <c r="A48" s="58" t="s">
        <v>79</v>
      </c>
      <c r="B48" s="59" t="s">
        <v>62</v>
      </c>
      <c r="C48" s="21">
        <v>2059261.4360539189</v>
      </c>
      <c r="D48" s="36">
        <v>169506.473824482</v>
      </c>
      <c r="E48" s="31">
        <f t="shared" si="10"/>
        <v>2228767.9098784011</v>
      </c>
      <c r="F48" s="27">
        <v>818392.17</v>
      </c>
      <c r="G48" s="66">
        <v>333129.46000000002</v>
      </c>
      <c r="H48" s="67">
        <v>32393.66</v>
      </c>
      <c r="I48" s="67">
        <v>91265.95</v>
      </c>
      <c r="J48" s="68">
        <f t="shared" si="8"/>
        <v>456789.07</v>
      </c>
      <c r="K48" s="43">
        <v>111751.58</v>
      </c>
      <c r="L48" s="69">
        <v>260008.14</v>
      </c>
      <c r="N48" s="58" t="s">
        <v>79</v>
      </c>
      <c r="O48" s="59" t="s">
        <v>62</v>
      </c>
      <c r="P48" s="21">
        <v>1537045.6500000004</v>
      </c>
      <c r="Q48" s="36">
        <v>0</v>
      </c>
      <c r="R48" s="31">
        <f t="shared" si="11"/>
        <v>1537045.6500000004</v>
      </c>
      <c r="S48" s="106">
        <v>609236.74</v>
      </c>
      <c r="T48" s="66">
        <v>257745.06999999998</v>
      </c>
      <c r="U48" s="67">
        <v>48356.520000000004</v>
      </c>
      <c r="V48" s="67">
        <v>62551.14</v>
      </c>
      <c r="W48" s="68">
        <f t="shared" si="9"/>
        <v>368652.73</v>
      </c>
      <c r="X48" s="107">
        <v>10400.66</v>
      </c>
      <c r="Y48" s="69">
        <v>432707.26999999996</v>
      </c>
      <c r="AA48" s="58" t="s">
        <v>79</v>
      </c>
      <c r="AB48" s="59" t="s">
        <v>62</v>
      </c>
      <c r="AC48" s="70">
        <f t="shared" si="12"/>
        <v>0.33975294491345687</v>
      </c>
      <c r="AD48" s="71">
        <v>0</v>
      </c>
      <c r="AE48" s="72">
        <f t="shared" si="13"/>
        <v>0.45003364726246131</v>
      </c>
      <c r="AF48" s="72">
        <f t="shared" si="13"/>
        <v>0.34330731597047159</v>
      </c>
      <c r="AG48" s="70">
        <f t="shared" si="14"/>
        <v>0.29247655444971277</v>
      </c>
      <c r="AH48" s="73">
        <f t="shared" si="15"/>
        <v>-0.33010770832971448</v>
      </c>
      <c r="AI48" s="74">
        <f t="shared" si="16"/>
        <v>0.45906133765108037</v>
      </c>
      <c r="AJ48" s="75">
        <f t="shared" si="17"/>
        <v>0.23907686781541004</v>
      </c>
      <c r="AK48" s="75">
        <f t="shared" si="17"/>
        <v>9.7446623579657441</v>
      </c>
      <c r="AL48" s="116">
        <f t="shared" si="17"/>
        <v>-0.39911307706940069</v>
      </c>
    </row>
    <row r="49" spans="1:38" x14ac:dyDescent="0.25">
      <c r="A49" s="58" t="s">
        <v>80</v>
      </c>
      <c r="B49" s="59" t="s">
        <v>59</v>
      </c>
      <c r="C49" s="21">
        <v>4003650.5816281992</v>
      </c>
      <c r="D49" s="36">
        <v>329557.3260564683</v>
      </c>
      <c r="E49" s="31">
        <f t="shared" si="10"/>
        <v>4333207.907684667</v>
      </c>
      <c r="F49" s="27">
        <v>1591131.76</v>
      </c>
      <c r="G49" s="66">
        <v>934631.49</v>
      </c>
      <c r="H49" s="67">
        <v>140072.18</v>
      </c>
      <c r="I49" s="67">
        <v>505423.20999999996</v>
      </c>
      <c r="J49" s="68">
        <f t="shared" si="8"/>
        <v>1580126.88</v>
      </c>
      <c r="K49" s="43">
        <v>289691.8</v>
      </c>
      <c r="L49" s="69">
        <v>505512.16000000015</v>
      </c>
      <c r="N49" s="58" t="s">
        <v>80</v>
      </c>
      <c r="O49" s="59" t="s">
        <v>59</v>
      </c>
      <c r="P49" s="21">
        <v>2984748.0799999996</v>
      </c>
      <c r="Q49" s="36">
        <v>0</v>
      </c>
      <c r="R49" s="31">
        <f t="shared" si="11"/>
        <v>2984748.0799999996</v>
      </c>
      <c r="S49" s="106">
        <v>1183060.6399999999</v>
      </c>
      <c r="T49" s="66">
        <v>731945.34000000008</v>
      </c>
      <c r="U49" s="67">
        <v>150230.85999999999</v>
      </c>
      <c r="V49" s="67">
        <v>357994.21</v>
      </c>
      <c r="W49" s="68">
        <f t="shared" si="9"/>
        <v>1240170.4100000001</v>
      </c>
      <c r="X49" s="107">
        <v>27360.51</v>
      </c>
      <c r="Y49" s="69">
        <v>840262.7699999999</v>
      </c>
      <c r="AA49" s="58" t="s">
        <v>80</v>
      </c>
      <c r="AB49" s="59" t="s">
        <v>59</v>
      </c>
      <c r="AC49" s="70">
        <f t="shared" si="12"/>
        <v>0.34136968156729663</v>
      </c>
      <c r="AD49" s="71">
        <v>0</v>
      </c>
      <c r="AE49" s="72">
        <f t="shared" si="13"/>
        <v>0.45178346431323191</v>
      </c>
      <c r="AF49" s="72">
        <f t="shared" si="13"/>
        <v>0.34492832083400238</v>
      </c>
      <c r="AG49" s="70">
        <f t="shared" si="14"/>
        <v>0.27691432532380067</v>
      </c>
      <c r="AH49" s="73">
        <f t="shared" si="15"/>
        <v>-6.7620460935922222E-2</v>
      </c>
      <c r="AI49" s="74">
        <f t="shared" si="16"/>
        <v>0.4118195095948618</v>
      </c>
      <c r="AJ49" s="75">
        <f t="shared" si="17"/>
        <v>0.27412077183812156</v>
      </c>
      <c r="AK49" s="75">
        <f t="shared" si="17"/>
        <v>9.5879532216321994</v>
      </c>
      <c r="AL49" s="116">
        <f t="shared" si="17"/>
        <v>-0.39838800664701568</v>
      </c>
    </row>
    <row r="50" spans="1:38" x14ac:dyDescent="0.25">
      <c r="A50" s="58" t="s">
        <v>43</v>
      </c>
      <c r="B50" s="59" t="s">
        <v>63</v>
      </c>
      <c r="C50" s="21">
        <v>1606413.8154550984</v>
      </c>
      <c r="D50" s="36">
        <v>132230.68066700592</v>
      </c>
      <c r="E50" s="31">
        <f t="shared" si="10"/>
        <v>1738644.4961221043</v>
      </c>
      <c r="F50" s="27">
        <v>638421.36</v>
      </c>
      <c r="G50" s="66">
        <v>129223.50999999998</v>
      </c>
      <c r="H50" s="67">
        <v>82857.460000000006</v>
      </c>
      <c r="I50" s="67">
        <v>107364.78999999998</v>
      </c>
      <c r="J50" s="68">
        <f t="shared" si="8"/>
        <v>319445.75999999995</v>
      </c>
      <c r="K50" s="43">
        <v>39476.379999999997</v>
      </c>
      <c r="L50" s="69">
        <v>202830.32</v>
      </c>
      <c r="N50" s="58" t="s">
        <v>43</v>
      </c>
      <c r="O50" s="59" t="s">
        <v>63</v>
      </c>
      <c r="P50" s="21">
        <v>1188994.81</v>
      </c>
      <c r="Q50" s="36">
        <v>0</v>
      </c>
      <c r="R50" s="31">
        <f t="shared" si="11"/>
        <v>1188994.81</v>
      </c>
      <c r="S50" s="106">
        <v>471280.3</v>
      </c>
      <c r="T50" s="66">
        <v>99544.329999999987</v>
      </c>
      <c r="U50" s="67">
        <v>64643.840000000004</v>
      </c>
      <c r="V50" s="67">
        <v>57878.829999999994</v>
      </c>
      <c r="W50" s="68">
        <f t="shared" si="9"/>
        <v>222066.99999999997</v>
      </c>
      <c r="X50" s="107">
        <v>3538.6</v>
      </c>
      <c r="Y50" s="69">
        <v>334724.42999999993</v>
      </c>
      <c r="AA50" s="58" t="s">
        <v>43</v>
      </c>
      <c r="AB50" s="59" t="s">
        <v>63</v>
      </c>
      <c r="AC50" s="70">
        <f t="shared" si="12"/>
        <v>0.35106882043925691</v>
      </c>
      <c r="AD50" s="71">
        <v>0</v>
      </c>
      <c r="AE50" s="72">
        <f t="shared" si="13"/>
        <v>0.46228098011807495</v>
      </c>
      <c r="AF50" s="72">
        <f t="shared" si="13"/>
        <v>0.35465318622484321</v>
      </c>
      <c r="AG50" s="70">
        <f t="shared" si="14"/>
        <v>0.29815038184495291</v>
      </c>
      <c r="AH50" s="73">
        <f t="shared" si="15"/>
        <v>0.28175337356196661</v>
      </c>
      <c r="AI50" s="74">
        <f t="shared" si="16"/>
        <v>0.85499240395840737</v>
      </c>
      <c r="AJ50" s="75">
        <f t="shared" si="17"/>
        <v>0.4385107197377367</v>
      </c>
      <c r="AK50" s="75">
        <f t="shared" si="17"/>
        <v>10.155931724410783</v>
      </c>
      <c r="AL50" s="116">
        <f t="shared" si="17"/>
        <v>-0.39403789559071012</v>
      </c>
    </row>
    <row r="51" spans="1:38" x14ac:dyDescent="0.25">
      <c r="A51" s="58" t="s">
        <v>81</v>
      </c>
      <c r="B51" s="59" t="s">
        <v>59</v>
      </c>
      <c r="C51" s="21">
        <v>36690847.358977057</v>
      </c>
      <c r="D51" s="36">
        <v>3020178.0349805304</v>
      </c>
      <c r="E51" s="31">
        <f t="shared" si="10"/>
        <v>39711025.393957585</v>
      </c>
      <c r="F51" s="27">
        <v>14581685.26</v>
      </c>
      <c r="G51" s="66">
        <v>12198347.740000002</v>
      </c>
      <c r="H51" s="67">
        <v>998830.50000000012</v>
      </c>
      <c r="I51" s="67">
        <v>3766999.2399999998</v>
      </c>
      <c r="J51" s="68">
        <f t="shared" si="8"/>
        <v>16964177.48</v>
      </c>
      <c r="K51" s="43">
        <v>5197866.08</v>
      </c>
      <c r="L51" s="69">
        <v>4632689.4799999995</v>
      </c>
      <c r="N51" s="58" t="s">
        <v>81</v>
      </c>
      <c r="O51" s="59" t="s">
        <v>59</v>
      </c>
      <c r="P51" s="21">
        <v>28393864.239999998</v>
      </c>
      <c r="Q51" s="36">
        <v>0</v>
      </c>
      <c r="R51" s="31">
        <f t="shared" si="11"/>
        <v>28393864.239999998</v>
      </c>
      <c r="S51" s="106">
        <v>11254438.279999999</v>
      </c>
      <c r="T51" s="66">
        <v>9042452.9299999997</v>
      </c>
      <c r="U51" s="67">
        <v>1248940.7599999998</v>
      </c>
      <c r="V51" s="67">
        <v>3408995.879999999</v>
      </c>
      <c r="W51" s="68">
        <f t="shared" si="9"/>
        <v>13700389.569999998</v>
      </c>
      <c r="X51" s="107">
        <v>466732.32</v>
      </c>
      <c r="Y51" s="69">
        <v>7993407.1800000016</v>
      </c>
      <c r="AA51" s="58" t="s">
        <v>81</v>
      </c>
      <c r="AB51" s="59" t="s">
        <v>59</v>
      </c>
      <c r="AC51" s="70">
        <f t="shared" si="12"/>
        <v>0.29221042436656597</v>
      </c>
      <c r="AD51" s="71">
        <v>0</v>
      </c>
      <c r="AE51" s="72">
        <f t="shared" si="13"/>
        <v>0.39857770179849217</v>
      </c>
      <c r="AF51" s="72">
        <f t="shared" si="13"/>
        <v>0.29563865358902652</v>
      </c>
      <c r="AG51" s="70">
        <f t="shared" si="14"/>
        <v>0.34900870752998236</v>
      </c>
      <c r="AH51" s="73">
        <f t="shared" si="15"/>
        <v>-0.20025790494658824</v>
      </c>
      <c r="AI51" s="74">
        <f t="shared" si="16"/>
        <v>0.10501724631007803</v>
      </c>
      <c r="AJ51" s="75">
        <f t="shared" si="17"/>
        <v>0.23822592002396625</v>
      </c>
      <c r="AK51" s="75">
        <f t="shared" si="17"/>
        <v>10.13671768006124</v>
      </c>
      <c r="AL51" s="116">
        <f t="shared" si="17"/>
        <v>-0.4204361950194061</v>
      </c>
    </row>
    <row r="52" spans="1:38" x14ac:dyDescent="0.25">
      <c r="A52" s="58" t="s">
        <v>34</v>
      </c>
      <c r="B52" s="59" t="s">
        <v>59</v>
      </c>
      <c r="C52" s="21">
        <v>1373768.0557965834</v>
      </c>
      <c r="D52" s="36">
        <v>113080.62925561235</v>
      </c>
      <c r="E52" s="31">
        <f t="shared" si="10"/>
        <v>1486848.6850521958</v>
      </c>
      <c r="F52" s="27">
        <v>545963.23</v>
      </c>
      <c r="G52" s="66">
        <v>75333.3</v>
      </c>
      <c r="H52" s="67">
        <v>19079.099999999995</v>
      </c>
      <c r="I52" s="67">
        <v>16491.980000000003</v>
      </c>
      <c r="J52" s="68">
        <f t="shared" si="8"/>
        <v>110904.38</v>
      </c>
      <c r="K52" s="43">
        <v>18420.09</v>
      </c>
      <c r="L52" s="69">
        <v>173455.83000000002</v>
      </c>
      <c r="N52" s="58" t="s">
        <v>34</v>
      </c>
      <c r="O52" s="59" t="s">
        <v>59</v>
      </c>
      <c r="P52" s="21">
        <v>1024498.73</v>
      </c>
      <c r="Q52" s="36">
        <v>0</v>
      </c>
      <c r="R52" s="31">
        <f t="shared" si="11"/>
        <v>1024498.73</v>
      </c>
      <c r="S52" s="106">
        <v>406079.21</v>
      </c>
      <c r="T52" s="66">
        <v>59909.78</v>
      </c>
      <c r="U52" s="67">
        <v>33514.090000000004</v>
      </c>
      <c r="V52" s="67">
        <v>9721.619999999999</v>
      </c>
      <c r="W52" s="68">
        <f t="shared" si="9"/>
        <v>103145.48999999999</v>
      </c>
      <c r="X52" s="107">
        <v>1730.86</v>
      </c>
      <c r="Y52" s="69">
        <v>288415.67</v>
      </c>
      <c r="AA52" s="58" t="s">
        <v>34</v>
      </c>
      <c r="AB52" s="59" t="s">
        <v>59</v>
      </c>
      <c r="AC52" s="70">
        <f t="shared" si="12"/>
        <v>0.34091728527236276</v>
      </c>
      <c r="AD52" s="71">
        <v>0</v>
      </c>
      <c r="AE52" s="72">
        <f t="shared" si="13"/>
        <v>0.45129382937565565</v>
      </c>
      <c r="AF52" s="72">
        <f t="shared" si="13"/>
        <v>0.34447471467450885</v>
      </c>
      <c r="AG52" s="70">
        <f t="shared" si="14"/>
        <v>0.25744577930347945</v>
      </c>
      <c r="AH52" s="73">
        <f t="shared" si="15"/>
        <v>-0.43071406682980229</v>
      </c>
      <c r="AI52" s="74">
        <f t="shared" si="16"/>
        <v>0.69642302414618196</v>
      </c>
      <c r="AJ52" s="75">
        <f t="shared" si="17"/>
        <v>7.5222775130546315E-2</v>
      </c>
      <c r="AK52" s="75">
        <f t="shared" si="17"/>
        <v>9.642160544469224</v>
      </c>
      <c r="AL52" s="116">
        <f t="shared" si="17"/>
        <v>-0.39859082552622738</v>
      </c>
    </row>
    <row r="53" spans="1:38" x14ac:dyDescent="0.25">
      <c r="A53" s="58" t="s">
        <v>39</v>
      </c>
      <c r="B53" s="59" t="s">
        <v>62</v>
      </c>
      <c r="C53" s="21">
        <v>1235638.3823561317</v>
      </c>
      <c r="D53" s="36">
        <v>101710.59460848894</v>
      </c>
      <c r="E53" s="31">
        <f t="shared" si="10"/>
        <v>1337348.9769646206</v>
      </c>
      <c r="F53" s="27">
        <v>491067.7</v>
      </c>
      <c r="G53" s="66">
        <v>55667.349999999991</v>
      </c>
      <c r="H53" s="67">
        <v>31013.139999999996</v>
      </c>
      <c r="I53" s="67">
        <v>10668.66</v>
      </c>
      <c r="J53" s="68">
        <f t="shared" si="8"/>
        <v>97349.15</v>
      </c>
      <c r="K53" s="43">
        <v>20105.14</v>
      </c>
      <c r="L53" s="69">
        <v>156015.16999999995</v>
      </c>
      <c r="N53" s="58" t="s">
        <v>39</v>
      </c>
      <c r="O53" s="59" t="s">
        <v>62</v>
      </c>
      <c r="P53" s="21">
        <v>929295.49</v>
      </c>
      <c r="Q53" s="36">
        <v>0</v>
      </c>
      <c r="R53" s="31">
        <f t="shared" si="11"/>
        <v>929295.49</v>
      </c>
      <c r="S53" s="106">
        <v>368343.63</v>
      </c>
      <c r="T53" s="66">
        <v>41999.30999999999</v>
      </c>
      <c r="U53" s="67">
        <v>40806.479999999996</v>
      </c>
      <c r="V53" s="67">
        <v>65122.32</v>
      </c>
      <c r="W53" s="68">
        <f t="shared" si="9"/>
        <v>147928.10999999999</v>
      </c>
      <c r="X53" s="107">
        <v>1788.97</v>
      </c>
      <c r="Y53" s="69">
        <v>261614.18</v>
      </c>
      <c r="AA53" s="58" t="s">
        <v>39</v>
      </c>
      <c r="AB53" s="59" t="s">
        <v>62</v>
      </c>
      <c r="AC53" s="70">
        <f t="shared" si="12"/>
        <v>0.32965068232078876</v>
      </c>
      <c r="AD53" s="71">
        <v>0</v>
      </c>
      <c r="AE53" s="72">
        <f t="shared" si="13"/>
        <v>0.43909982492718291</v>
      </c>
      <c r="AF53" s="72">
        <f t="shared" si="13"/>
        <v>0.33317820644814744</v>
      </c>
      <c r="AG53" s="70">
        <f t="shared" si="14"/>
        <v>0.32543487023953488</v>
      </c>
      <c r="AH53" s="73">
        <f t="shared" si="15"/>
        <v>-0.2399947263277793</v>
      </c>
      <c r="AI53" s="74">
        <f t="shared" si="16"/>
        <v>-0.83617506255919627</v>
      </c>
      <c r="AJ53" s="75">
        <f t="shared" si="17"/>
        <v>-0.34191581302566498</v>
      </c>
      <c r="AK53" s="75">
        <f t="shared" si="17"/>
        <v>10.23838856995925</v>
      </c>
      <c r="AL53" s="116">
        <f t="shared" si="17"/>
        <v>-0.40364406088385596</v>
      </c>
    </row>
    <row r="54" spans="1:38" x14ac:dyDescent="0.25">
      <c r="A54" s="58" t="s">
        <v>42</v>
      </c>
      <c r="B54" s="59" t="s">
        <v>63</v>
      </c>
      <c r="C54" s="21">
        <v>1348352.7713239433</v>
      </c>
      <c r="D54" s="36">
        <v>110988.59024746256</v>
      </c>
      <c r="E54" s="31">
        <f t="shared" si="10"/>
        <v>1459341.3615714058</v>
      </c>
      <c r="F54" s="27">
        <v>535862.68000000005</v>
      </c>
      <c r="G54" s="66">
        <v>113577.49</v>
      </c>
      <c r="H54" s="67">
        <v>55019.709999999985</v>
      </c>
      <c r="I54" s="67">
        <v>9209.9600000000009</v>
      </c>
      <c r="J54" s="68">
        <f t="shared" si="8"/>
        <v>177807.15999999997</v>
      </c>
      <c r="K54" s="43">
        <v>42243.7</v>
      </c>
      <c r="L54" s="69">
        <v>170246.83</v>
      </c>
      <c r="N54" s="58" t="s">
        <v>42</v>
      </c>
      <c r="O54" s="59" t="s">
        <v>63</v>
      </c>
      <c r="P54" s="21">
        <v>1001978.15</v>
      </c>
      <c r="Q54" s="36">
        <v>0</v>
      </c>
      <c r="R54" s="31">
        <f t="shared" si="11"/>
        <v>1001978.15</v>
      </c>
      <c r="S54" s="106">
        <v>397152.74</v>
      </c>
      <c r="T54" s="66">
        <v>80933.200000000012</v>
      </c>
      <c r="U54" s="67">
        <v>45395.24</v>
      </c>
      <c r="V54" s="67">
        <v>15356.4</v>
      </c>
      <c r="W54" s="68">
        <f t="shared" si="9"/>
        <v>141684.84</v>
      </c>
      <c r="X54" s="107">
        <v>3280.14</v>
      </c>
      <c r="Y54" s="69">
        <v>282075.69</v>
      </c>
      <c r="AA54" s="58" t="s">
        <v>42</v>
      </c>
      <c r="AB54" s="59" t="s">
        <v>63</v>
      </c>
      <c r="AC54" s="70">
        <f t="shared" si="12"/>
        <v>0.34569079308160888</v>
      </c>
      <c r="AD54" s="71">
        <v>0</v>
      </c>
      <c r="AE54" s="72">
        <f t="shared" si="13"/>
        <v>0.45646026469879186</v>
      </c>
      <c r="AF54" s="72">
        <f t="shared" si="13"/>
        <v>0.3492609417726793</v>
      </c>
      <c r="AG54" s="70">
        <f t="shared" si="14"/>
        <v>0.40334856400092911</v>
      </c>
      <c r="AH54" s="73">
        <f t="shared" si="15"/>
        <v>0.21201496015881816</v>
      </c>
      <c r="AI54" s="74">
        <f t="shared" si="16"/>
        <v>-0.40025266338464738</v>
      </c>
      <c r="AJ54" s="75">
        <f t="shared" si="17"/>
        <v>0.25494837697526407</v>
      </c>
      <c r="AK54" s="75">
        <f t="shared" si="17"/>
        <v>11.878627131768766</v>
      </c>
      <c r="AL54" s="116">
        <f t="shared" si="17"/>
        <v>-0.39644983231273856</v>
      </c>
    </row>
    <row r="55" spans="1:38" x14ac:dyDescent="0.25">
      <c r="A55" s="58" t="s">
        <v>82</v>
      </c>
      <c r="B55" s="59" t="s">
        <v>62</v>
      </c>
      <c r="C55" s="21">
        <v>1313754.4170843023</v>
      </c>
      <c r="D55" s="36">
        <v>108140.65412599077</v>
      </c>
      <c r="E55" s="31">
        <f t="shared" si="10"/>
        <v>1421895.0712102931</v>
      </c>
      <c r="F55" s="27">
        <v>522112.59</v>
      </c>
      <c r="G55" s="66">
        <v>115739.7</v>
      </c>
      <c r="H55" s="67">
        <v>26655.899999999998</v>
      </c>
      <c r="I55" s="67">
        <v>14470.43</v>
      </c>
      <c r="J55" s="68">
        <f t="shared" si="8"/>
        <v>156866.03</v>
      </c>
      <c r="K55" s="43">
        <v>27459.88</v>
      </c>
      <c r="L55" s="69">
        <v>165878.34</v>
      </c>
      <c r="N55" s="58" t="s">
        <v>82</v>
      </c>
      <c r="O55" s="59" t="s">
        <v>62</v>
      </c>
      <c r="P55" s="21">
        <v>988995.87</v>
      </c>
      <c r="Q55" s="36">
        <v>0</v>
      </c>
      <c r="R55" s="31">
        <f t="shared" si="11"/>
        <v>988995.87</v>
      </c>
      <c r="S55" s="106">
        <v>392006.98</v>
      </c>
      <c r="T55" s="66">
        <v>92313.719999999987</v>
      </c>
      <c r="U55" s="67">
        <v>34597.43</v>
      </c>
      <c r="V55" s="67">
        <v>14870.499999999998</v>
      </c>
      <c r="W55" s="68">
        <f t="shared" si="9"/>
        <v>141781.65</v>
      </c>
      <c r="X55" s="107">
        <v>2591.0500000000002</v>
      </c>
      <c r="Y55" s="69">
        <v>278420.94</v>
      </c>
      <c r="AA55" s="58" t="s">
        <v>82</v>
      </c>
      <c r="AB55" s="59" t="s">
        <v>62</v>
      </c>
      <c r="AC55" s="70">
        <f t="shared" si="12"/>
        <v>0.32837199520792981</v>
      </c>
      <c r="AD55" s="71">
        <v>0</v>
      </c>
      <c r="AE55" s="72">
        <f t="shared" si="13"/>
        <v>0.43771588369756609</v>
      </c>
      <c r="AF55" s="72">
        <f t="shared" si="13"/>
        <v>0.33189615654292703</v>
      </c>
      <c r="AG55" s="70">
        <f t="shared" si="14"/>
        <v>0.25376487915339152</v>
      </c>
      <c r="AH55" s="73">
        <f t="shared" si="15"/>
        <v>-0.22954103816381743</v>
      </c>
      <c r="AI55" s="74">
        <f t="shared" si="16"/>
        <v>-2.6903601089405038E-2</v>
      </c>
      <c r="AJ55" s="75">
        <f t="shared" si="17"/>
        <v>0.10639162402186741</v>
      </c>
      <c r="AK55" s="75">
        <f t="shared" si="17"/>
        <v>9.5979737944076717</v>
      </c>
      <c r="AL55" s="116">
        <f t="shared" si="17"/>
        <v>-0.40421744140365301</v>
      </c>
    </row>
    <row r="56" spans="1:38" x14ac:dyDescent="0.25">
      <c r="A56" s="58" t="s">
        <v>19</v>
      </c>
      <c r="B56" s="59" t="s">
        <v>59</v>
      </c>
      <c r="C56" s="21">
        <v>2656736.4113121415</v>
      </c>
      <c r="D56" s="36">
        <v>218687.15311135375</v>
      </c>
      <c r="E56" s="31">
        <f t="shared" si="10"/>
        <v>2875423.564423495</v>
      </c>
      <c r="F56" s="27">
        <v>1055840.81</v>
      </c>
      <c r="G56" s="66">
        <v>565209.61</v>
      </c>
      <c r="H56" s="67">
        <v>114594.98999999999</v>
      </c>
      <c r="I56" s="67">
        <v>150558.62999999998</v>
      </c>
      <c r="J56" s="68">
        <f t="shared" si="8"/>
        <v>830363.23</v>
      </c>
      <c r="K56" s="43">
        <v>171301.79</v>
      </c>
      <c r="L56" s="69">
        <v>335446.99</v>
      </c>
      <c r="N56" s="58" t="s">
        <v>19</v>
      </c>
      <c r="O56" s="59" t="s">
        <v>59</v>
      </c>
      <c r="P56" s="21">
        <v>1997302.8599999996</v>
      </c>
      <c r="Q56" s="36">
        <v>0</v>
      </c>
      <c r="R56" s="31">
        <f t="shared" si="11"/>
        <v>1997302.8599999996</v>
      </c>
      <c r="S56" s="106">
        <v>791668.29</v>
      </c>
      <c r="T56" s="66">
        <v>444821.81</v>
      </c>
      <c r="U56" s="67">
        <v>144558.13999999996</v>
      </c>
      <c r="V56" s="67">
        <v>178026.16999999998</v>
      </c>
      <c r="W56" s="68">
        <f t="shared" si="9"/>
        <v>767406.11999999988</v>
      </c>
      <c r="X56" s="107">
        <v>16328.88</v>
      </c>
      <c r="Y56" s="69">
        <v>562278.35</v>
      </c>
      <c r="AA56" s="58" t="s">
        <v>19</v>
      </c>
      <c r="AB56" s="59" t="s">
        <v>59</v>
      </c>
      <c r="AC56" s="70">
        <f t="shared" si="12"/>
        <v>0.33016202225442259</v>
      </c>
      <c r="AD56" s="71">
        <v>0</v>
      </c>
      <c r="AE56" s="72">
        <f t="shared" si="13"/>
        <v>0.43965325540238576</v>
      </c>
      <c r="AF56" s="72">
        <f t="shared" si="13"/>
        <v>0.33369091996851363</v>
      </c>
      <c r="AG56" s="70">
        <f t="shared" si="14"/>
        <v>0.27064275467967724</v>
      </c>
      <c r="AH56" s="73">
        <f t="shared" si="15"/>
        <v>-0.20727404212588774</v>
      </c>
      <c r="AI56" s="74">
        <f t="shared" si="16"/>
        <v>-0.15428933847197868</v>
      </c>
      <c r="AJ56" s="75">
        <f t="shared" si="17"/>
        <v>8.2038842744699636E-2</v>
      </c>
      <c r="AK56" s="75">
        <f t="shared" si="17"/>
        <v>9.4907250221693111</v>
      </c>
      <c r="AL56" s="116">
        <f t="shared" si="17"/>
        <v>-0.40341471443814259</v>
      </c>
    </row>
    <row r="57" spans="1:38" x14ac:dyDescent="0.25">
      <c r="A57" s="58" t="s">
        <v>20</v>
      </c>
      <c r="B57" s="59" t="s">
        <v>59</v>
      </c>
      <c r="C57" s="21">
        <v>2175955.9544768804</v>
      </c>
      <c r="D57" s="36">
        <v>179112.09066661872</v>
      </c>
      <c r="E57" s="31">
        <f t="shared" si="10"/>
        <v>2355068.045143499</v>
      </c>
      <c r="F57" s="27">
        <v>864768.93</v>
      </c>
      <c r="G57" s="66">
        <v>372652.99000000011</v>
      </c>
      <c r="H57" s="67">
        <v>105095.28999999998</v>
      </c>
      <c r="I57" s="67">
        <v>21927.79</v>
      </c>
      <c r="J57" s="68">
        <f t="shared" si="8"/>
        <v>499676.07000000007</v>
      </c>
      <c r="K57" s="43">
        <v>108952.94</v>
      </c>
      <c r="L57" s="69">
        <v>274742.31999999995</v>
      </c>
      <c r="N57" s="58" t="s">
        <v>20</v>
      </c>
      <c r="O57" s="59" t="s">
        <v>59</v>
      </c>
      <c r="P57" s="21">
        <v>1528390.81</v>
      </c>
      <c r="Q57" s="36">
        <v>0</v>
      </c>
      <c r="R57" s="31">
        <f t="shared" si="11"/>
        <v>1528390.81</v>
      </c>
      <c r="S57" s="106">
        <v>605806.23</v>
      </c>
      <c r="T57" s="66">
        <v>289945.81000000006</v>
      </c>
      <c r="U57" s="67">
        <v>114465.95000000001</v>
      </c>
      <c r="V57" s="67">
        <v>76095.149999999994</v>
      </c>
      <c r="W57" s="68">
        <f t="shared" si="9"/>
        <v>480506.91000000003</v>
      </c>
      <c r="X57" s="107">
        <v>9944.57</v>
      </c>
      <c r="Y57" s="69">
        <v>430270.75</v>
      </c>
      <c r="AA57" s="58" t="s">
        <v>20</v>
      </c>
      <c r="AB57" s="59" t="s">
        <v>59</v>
      </c>
      <c r="AC57" s="70">
        <f t="shared" si="12"/>
        <v>0.4236908127423773</v>
      </c>
      <c r="AD57" s="71">
        <v>0</v>
      </c>
      <c r="AE57" s="72">
        <f t="shared" si="13"/>
        <v>0.54088079418869239</v>
      </c>
      <c r="AF57" s="72">
        <f t="shared" si="13"/>
        <v>0.42746787202898218</v>
      </c>
      <c r="AG57" s="70">
        <f t="shared" si="14"/>
        <v>0.28525047490770783</v>
      </c>
      <c r="AH57" s="73">
        <f t="shared" si="15"/>
        <v>-8.1864170087261989E-2</v>
      </c>
      <c r="AI57" s="74">
        <f t="shared" si="16"/>
        <v>-0.71183721958626789</v>
      </c>
      <c r="AJ57" s="75">
        <f t="shared" si="17"/>
        <v>3.9893619844093564E-2</v>
      </c>
      <c r="AK57" s="75">
        <f t="shared" si="17"/>
        <v>9.9560232368015917</v>
      </c>
      <c r="AL57" s="116">
        <f t="shared" si="17"/>
        <v>-0.36146642550068775</v>
      </c>
    </row>
    <row r="58" spans="1:38" x14ac:dyDescent="0.25">
      <c r="A58" s="58" t="s">
        <v>46</v>
      </c>
      <c r="B58" s="59" t="s">
        <v>62</v>
      </c>
      <c r="C58" s="21">
        <v>1303684.2100291057</v>
      </c>
      <c r="D58" s="36">
        <v>107311.7330095541</v>
      </c>
      <c r="E58" s="31">
        <f t="shared" si="10"/>
        <v>1410995.9430386596</v>
      </c>
      <c r="F58" s="27">
        <v>518110.49</v>
      </c>
      <c r="G58" s="66">
        <v>79380.72</v>
      </c>
      <c r="H58" s="67">
        <v>19012.369999999995</v>
      </c>
      <c r="I58" s="67">
        <v>20376.649999999998</v>
      </c>
      <c r="J58" s="68">
        <f t="shared" si="8"/>
        <v>118769.73999999999</v>
      </c>
      <c r="K58" s="43">
        <v>20015.12</v>
      </c>
      <c r="L58" s="69">
        <v>164606.84000000003</v>
      </c>
      <c r="N58" s="58" t="s">
        <v>46</v>
      </c>
      <c r="O58" s="59" t="s">
        <v>62</v>
      </c>
      <c r="P58" s="21">
        <v>978213.39999999979</v>
      </c>
      <c r="Q58" s="36">
        <v>0</v>
      </c>
      <c r="R58" s="31">
        <f t="shared" si="11"/>
        <v>978213.39999999979</v>
      </c>
      <c r="S58" s="106">
        <v>387733.14</v>
      </c>
      <c r="T58" s="66">
        <v>62013.280000000006</v>
      </c>
      <c r="U58" s="67">
        <v>15547.97</v>
      </c>
      <c r="V58" s="67">
        <v>14950.52</v>
      </c>
      <c r="W58" s="68">
        <f t="shared" si="9"/>
        <v>92511.77</v>
      </c>
      <c r="X58" s="107">
        <v>1773.99</v>
      </c>
      <c r="Y58" s="69">
        <v>275385.46999999997</v>
      </c>
      <c r="AA58" s="58" t="s">
        <v>46</v>
      </c>
      <c r="AB58" s="59" t="s">
        <v>62</v>
      </c>
      <c r="AC58" s="70">
        <f t="shared" si="12"/>
        <v>0.33271963973209306</v>
      </c>
      <c r="AD58" s="71">
        <v>0</v>
      </c>
      <c r="AE58" s="72">
        <f t="shared" si="13"/>
        <v>0.44242140113666406</v>
      </c>
      <c r="AF58" s="72">
        <f t="shared" si="13"/>
        <v>0.33625536883434815</v>
      </c>
      <c r="AG58" s="70">
        <f t="shared" si="14"/>
        <v>0.28006001295206429</v>
      </c>
      <c r="AH58" s="73">
        <f t="shared" si="15"/>
        <v>0.22282008519440133</v>
      </c>
      <c r="AI58" s="74">
        <f t="shared" si="16"/>
        <v>0.36293921549217001</v>
      </c>
      <c r="AJ58" s="75">
        <f t="shared" si="17"/>
        <v>0.28383383000887341</v>
      </c>
      <c r="AK58" s="75">
        <f t="shared" si="17"/>
        <v>10.282543870033088</v>
      </c>
      <c r="AL58" s="116">
        <f t="shared" si="17"/>
        <v>-0.40226751977873032</v>
      </c>
    </row>
    <row r="59" spans="1:38" x14ac:dyDescent="0.25">
      <c r="A59" s="58" t="s">
        <v>94</v>
      </c>
      <c r="B59" s="59" t="s">
        <v>59</v>
      </c>
      <c r="C59" s="21">
        <v>1567619.5416091243</v>
      </c>
      <c r="D59" s="36">
        <v>129037.3607470188</v>
      </c>
      <c r="E59" s="31">
        <f t="shared" si="10"/>
        <v>1696656.9023561431</v>
      </c>
      <c r="F59" s="27">
        <v>623003.73</v>
      </c>
      <c r="G59" s="66">
        <v>220645.65999999995</v>
      </c>
      <c r="H59" s="67">
        <v>13237.249999999998</v>
      </c>
      <c r="I59" s="67">
        <v>25942.32</v>
      </c>
      <c r="J59" s="68">
        <f t="shared" si="8"/>
        <v>259825.22999999995</v>
      </c>
      <c r="K59" s="43">
        <v>56268.18</v>
      </c>
      <c r="L59" s="69">
        <v>197932.03999999998</v>
      </c>
      <c r="N59" s="58" t="s">
        <v>94</v>
      </c>
      <c r="O59" s="59" t="s">
        <v>59</v>
      </c>
      <c r="P59" s="21">
        <v>1186668.8299999998</v>
      </c>
      <c r="Q59" s="36">
        <v>0</v>
      </c>
      <c r="R59" s="31">
        <f t="shared" si="11"/>
        <v>1186668.8299999998</v>
      </c>
      <c r="S59" s="106">
        <v>470358.35</v>
      </c>
      <c r="T59" s="66">
        <v>174383.08999999997</v>
      </c>
      <c r="U59" s="67">
        <v>11594.1</v>
      </c>
      <c r="V59" s="67">
        <v>11954.76</v>
      </c>
      <c r="W59" s="68">
        <f t="shared" si="9"/>
        <v>197931.94999999998</v>
      </c>
      <c r="X59" s="107">
        <v>5221.08</v>
      </c>
      <c r="Y59" s="69">
        <v>334069.61000000004</v>
      </c>
      <c r="AA59" s="58" t="s">
        <v>94</v>
      </c>
      <c r="AB59" s="59" t="s">
        <v>59</v>
      </c>
      <c r="AC59" s="70">
        <f t="shared" si="12"/>
        <v>0.32102529532955248</v>
      </c>
      <c r="AD59" s="71">
        <v>0</v>
      </c>
      <c r="AE59" s="72">
        <f t="shared" si="13"/>
        <v>0.42976444603853237</v>
      </c>
      <c r="AF59" s="72">
        <f t="shared" si="13"/>
        <v>0.32452996741739581</v>
      </c>
      <c r="AG59" s="70">
        <f t="shared" si="14"/>
        <v>0.26529275286955856</v>
      </c>
      <c r="AH59" s="73">
        <f t="shared" si="15"/>
        <v>0.14172294529113927</v>
      </c>
      <c r="AI59" s="74">
        <f t="shared" si="16"/>
        <v>1.1700410547765072</v>
      </c>
      <c r="AJ59" s="75">
        <f t="shared" si="17"/>
        <v>0.31269979404537751</v>
      </c>
      <c r="AK59" s="75">
        <f t="shared" si="17"/>
        <v>9.7771150796386959</v>
      </c>
      <c r="AL59" s="116">
        <f t="shared" si="17"/>
        <v>-0.40751258397912948</v>
      </c>
    </row>
    <row r="60" spans="1:38" x14ac:dyDescent="0.25">
      <c r="A60" s="58" t="s">
        <v>83</v>
      </c>
      <c r="B60" s="59" t="s">
        <v>63</v>
      </c>
      <c r="C60" s="21">
        <v>3553248.5827427818</v>
      </c>
      <c r="D60" s="36">
        <v>292482.84231298394</v>
      </c>
      <c r="E60" s="31">
        <f t="shared" si="10"/>
        <v>3845731.4250557655</v>
      </c>
      <c r="F60" s="27">
        <v>1412132.89</v>
      </c>
      <c r="G60" s="66">
        <v>939476.46</v>
      </c>
      <c r="H60" s="67">
        <v>294821.87999999995</v>
      </c>
      <c r="I60" s="67">
        <v>234461.31999999998</v>
      </c>
      <c r="J60" s="68">
        <f t="shared" si="8"/>
        <v>1468759.66</v>
      </c>
      <c r="K60" s="43">
        <v>331825.90000000002</v>
      </c>
      <c r="L60" s="69">
        <v>448643.16</v>
      </c>
      <c r="N60" s="58" t="s">
        <v>83</v>
      </c>
      <c r="O60" s="59" t="s">
        <v>63</v>
      </c>
      <c r="P60" s="21">
        <v>2763112.04</v>
      </c>
      <c r="Q60" s="36">
        <v>0</v>
      </c>
      <c r="R60" s="31">
        <f t="shared" si="11"/>
        <v>2763112.04</v>
      </c>
      <c r="S60" s="106">
        <v>1095211.05</v>
      </c>
      <c r="T60" s="66">
        <v>713754.7</v>
      </c>
      <c r="U60" s="67">
        <v>314129.09999999998</v>
      </c>
      <c r="V60" s="67">
        <v>204612.13999999998</v>
      </c>
      <c r="W60" s="68">
        <f t="shared" si="9"/>
        <v>1232495.94</v>
      </c>
      <c r="X60" s="107">
        <v>29957.52</v>
      </c>
      <c r="Y60" s="69">
        <v>777867.96000000008</v>
      </c>
      <c r="AA60" s="58" t="s">
        <v>83</v>
      </c>
      <c r="AB60" s="59" t="s">
        <v>63</v>
      </c>
      <c r="AC60" s="70">
        <f t="shared" si="12"/>
        <v>0.28595892287552038</v>
      </c>
      <c r="AD60" s="71">
        <v>0</v>
      </c>
      <c r="AE60" s="72">
        <f t="shared" si="13"/>
        <v>0.39181161291446065</v>
      </c>
      <c r="AF60" s="72">
        <f t="shared" si="13"/>
        <v>0.28937056469618327</v>
      </c>
      <c r="AG60" s="70">
        <f t="shared" si="14"/>
        <v>0.31624556727962716</v>
      </c>
      <c r="AH60" s="73">
        <f t="shared" si="15"/>
        <v>-6.1462691613098031E-2</v>
      </c>
      <c r="AI60" s="74">
        <f t="shared" si="16"/>
        <v>0.1458817643957977</v>
      </c>
      <c r="AJ60" s="75">
        <f t="shared" si="17"/>
        <v>0.19169533329253796</v>
      </c>
      <c r="AK60" s="75">
        <f t="shared" si="17"/>
        <v>10.076547724911809</v>
      </c>
      <c r="AL60" s="116">
        <f t="shared" si="17"/>
        <v>-0.42323995450333252</v>
      </c>
    </row>
    <row r="61" spans="1:38" x14ac:dyDescent="0.25">
      <c r="A61" s="58" t="s">
        <v>84</v>
      </c>
      <c r="B61" s="59" t="s">
        <v>62</v>
      </c>
      <c r="C61" s="21">
        <v>2403254.9137227545</v>
      </c>
      <c r="D61" s="36">
        <v>197822.0244376185</v>
      </c>
      <c r="E61" s="31">
        <f t="shared" si="10"/>
        <v>2601076.9381603729</v>
      </c>
      <c r="F61" s="27">
        <v>955102.14</v>
      </c>
      <c r="G61" s="66">
        <v>634791.56000000006</v>
      </c>
      <c r="H61" s="67">
        <v>27694.73</v>
      </c>
      <c r="I61" s="67">
        <v>137651.57</v>
      </c>
      <c r="J61" s="68">
        <f t="shared" si="8"/>
        <v>800137.8600000001</v>
      </c>
      <c r="K61" s="43">
        <v>163577.17000000001</v>
      </c>
      <c r="L61" s="69">
        <v>303441.7</v>
      </c>
      <c r="N61" s="58" t="s">
        <v>84</v>
      </c>
      <c r="O61" s="59" t="s">
        <v>62</v>
      </c>
      <c r="P61" s="21">
        <v>1824404.4000000001</v>
      </c>
      <c r="Q61" s="36">
        <v>0</v>
      </c>
      <c r="R61" s="31">
        <f t="shared" si="11"/>
        <v>1824404.4000000001</v>
      </c>
      <c r="S61" s="106">
        <v>723136.75</v>
      </c>
      <c r="T61" s="66">
        <v>498351.18</v>
      </c>
      <c r="U61" s="67">
        <v>54928.579999999994</v>
      </c>
      <c r="V61" s="67">
        <v>106238.78</v>
      </c>
      <c r="W61" s="68">
        <f t="shared" si="9"/>
        <v>659518.54</v>
      </c>
      <c r="X61" s="107">
        <v>14857.38</v>
      </c>
      <c r="Y61" s="69">
        <v>513604.18000000005</v>
      </c>
      <c r="AA61" s="58" t="s">
        <v>84</v>
      </c>
      <c r="AB61" s="59" t="s">
        <v>62</v>
      </c>
      <c r="AC61" s="70">
        <f t="shared" si="12"/>
        <v>0.3172819105910698</v>
      </c>
      <c r="AD61" s="71">
        <v>0</v>
      </c>
      <c r="AE61" s="72">
        <f t="shared" si="13"/>
        <v>0.42571292755069701</v>
      </c>
      <c r="AF61" s="72">
        <f t="shared" si="13"/>
        <v>0.32077665808023181</v>
      </c>
      <c r="AG61" s="70">
        <f t="shared" si="14"/>
        <v>0.27378359974987942</v>
      </c>
      <c r="AH61" s="73">
        <f t="shared" si="15"/>
        <v>-0.49580473407468384</v>
      </c>
      <c r="AI61" s="74">
        <f t="shared" si="16"/>
        <v>0.29568101215017717</v>
      </c>
      <c r="AJ61" s="75">
        <f t="shared" si="17"/>
        <v>0.21321511295194218</v>
      </c>
      <c r="AK61" s="75">
        <f t="shared" si="17"/>
        <v>10.009826093160438</v>
      </c>
      <c r="AL61" s="116">
        <f t="shared" si="17"/>
        <v>-0.40919152955491911</v>
      </c>
    </row>
    <row r="62" spans="1:38" x14ac:dyDescent="0.25">
      <c r="A62" s="58" t="s">
        <v>36</v>
      </c>
      <c r="B62" s="59" t="s">
        <v>62</v>
      </c>
      <c r="C62" s="21">
        <v>1283975.3762210775</v>
      </c>
      <c r="D62" s="36">
        <v>105689.41596738508</v>
      </c>
      <c r="E62" s="31">
        <f t="shared" si="10"/>
        <v>1389664.7921884626</v>
      </c>
      <c r="F62" s="27">
        <v>510277.8</v>
      </c>
      <c r="G62" s="66">
        <v>83350.98000000001</v>
      </c>
      <c r="H62" s="67">
        <v>33543.350000000006</v>
      </c>
      <c r="I62" s="67">
        <v>13302.929999999998</v>
      </c>
      <c r="J62" s="68">
        <f t="shared" si="8"/>
        <v>130197.26000000001</v>
      </c>
      <c r="K62" s="43">
        <v>24234.6</v>
      </c>
      <c r="L62" s="69">
        <v>162118.35999999999</v>
      </c>
      <c r="N62" s="58" t="s">
        <v>36</v>
      </c>
      <c r="O62" s="59" t="s">
        <v>62</v>
      </c>
      <c r="P62" s="21">
        <v>964690.20000000007</v>
      </c>
      <c r="Q62" s="36">
        <v>0</v>
      </c>
      <c r="R62" s="31">
        <f t="shared" si="11"/>
        <v>964690.20000000007</v>
      </c>
      <c r="S62" s="106">
        <v>382372.97</v>
      </c>
      <c r="T62" s="66">
        <v>65415.21</v>
      </c>
      <c r="U62" s="67">
        <v>35531.429999999993</v>
      </c>
      <c r="V62" s="67">
        <v>26907.609999999997</v>
      </c>
      <c r="W62" s="68">
        <f t="shared" si="9"/>
        <v>127854.24999999999</v>
      </c>
      <c r="X62" s="107">
        <v>2268.6999999999998</v>
      </c>
      <c r="Y62" s="69">
        <v>271578.44</v>
      </c>
      <c r="AA62" s="58" t="s">
        <v>36</v>
      </c>
      <c r="AB62" s="59" t="s">
        <v>62</v>
      </c>
      <c r="AC62" s="70">
        <f t="shared" si="12"/>
        <v>0.33097172151337029</v>
      </c>
      <c r="AD62" s="71">
        <v>0</v>
      </c>
      <c r="AE62" s="72">
        <f t="shared" si="13"/>
        <v>0.44052960441441447</v>
      </c>
      <c r="AF62" s="72">
        <f t="shared" si="13"/>
        <v>0.33450280232935925</v>
      </c>
      <c r="AG62" s="70">
        <f t="shared" si="14"/>
        <v>0.27418348118121161</v>
      </c>
      <c r="AH62" s="73">
        <f t="shared" si="15"/>
        <v>-5.5952715666101493E-2</v>
      </c>
      <c r="AI62" s="74">
        <f t="shared" si="16"/>
        <v>-0.50560714979888588</v>
      </c>
      <c r="AJ62" s="75">
        <f t="shared" si="17"/>
        <v>1.8325632507327771E-2</v>
      </c>
      <c r="AK62" s="75">
        <f t="shared" si="17"/>
        <v>9.6821527747167977</v>
      </c>
      <c r="AL62" s="116">
        <f t="shared" si="17"/>
        <v>-0.4030514351581076</v>
      </c>
    </row>
    <row r="63" spans="1:38" x14ac:dyDescent="0.25">
      <c r="A63" s="58" t="s">
        <v>85</v>
      </c>
      <c r="B63" s="59" t="s">
        <v>62</v>
      </c>
      <c r="C63" s="21">
        <v>2930142.5328607382</v>
      </c>
      <c r="D63" s="36">
        <v>241192.36142261021</v>
      </c>
      <c r="E63" s="31">
        <f t="shared" si="10"/>
        <v>3171334.8942833482</v>
      </c>
      <c r="F63" s="27">
        <v>1164497.94</v>
      </c>
      <c r="G63" s="66">
        <v>654064.09000000008</v>
      </c>
      <c r="H63" s="67">
        <v>138992.78999999998</v>
      </c>
      <c r="I63" s="67">
        <v>381372.44000000006</v>
      </c>
      <c r="J63" s="68">
        <f t="shared" si="8"/>
        <v>1174429.3200000003</v>
      </c>
      <c r="K63" s="43">
        <v>222753.59</v>
      </c>
      <c r="L63" s="69">
        <v>369968.00999999995</v>
      </c>
      <c r="N63" s="58" t="s">
        <v>85</v>
      </c>
      <c r="O63" s="59" t="s">
        <v>62</v>
      </c>
      <c r="P63" s="21">
        <v>2210446.3400000003</v>
      </c>
      <c r="Q63" s="36">
        <v>0</v>
      </c>
      <c r="R63" s="31">
        <f t="shared" si="11"/>
        <v>2210446.3400000003</v>
      </c>
      <c r="S63" s="106">
        <v>876151.69</v>
      </c>
      <c r="T63" s="66">
        <v>514700.98000000004</v>
      </c>
      <c r="U63" s="67">
        <v>129507.95000000001</v>
      </c>
      <c r="V63" s="67">
        <v>300632.39</v>
      </c>
      <c r="W63" s="68">
        <f t="shared" si="9"/>
        <v>944841.32000000007</v>
      </c>
      <c r="X63" s="107">
        <v>21736.94</v>
      </c>
      <c r="Y63" s="69">
        <v>622282.25999999989</v>
      </c>
      <c r="AA63" s="58" t="s">
        <v>85</v>
      </c>
      <c r="AB63" s="59" t="s">
        <v>62</v>
      </c>
      <c r="AC63" s="70">
        <f t="shared" si="12"/>
        <v>0.32558862879283357</v>
      </c>
      <c r="AD63" s="71">
        <v>0</v>
      </c>
      <c r="AE63" s="72">
        <f t="shared" si="13"/>
        <v>0.43470340668090945</v>
      </c>
      <c r="AF63" s="72">
        <f t="shared" si="13"/>
        <v>0.32910539726288723</v>
      </c>
      <c r="AG63" s="70">
        <f t="shared" si="14"/>
        <v>0.2707651926367034</v>
      </c>
      <c r="AH63" s="73">
        <f t="shared" si="15"/>
        <v>7.3237511673993394E-2</v>
      </c>
      <c r="AI63" s="74">
        <f t="shared" si="16"/>
        <v>0.26856736893852329</v>
      </c>
      <c r="AJ63" s="75">
        <f t="shared" si="17"/>
        <v>0.2429910664787609</v>
      </c>
      <c r="AK63" s="75">
        <f t="shared" si="17"/>
        <v>9.2476976980200529</v>
      </c>
      <c r="AL63" s="116">
        <f t="shared" si="17"/>
        <v>-0.4054659215257076</v>
      </c>
    </row>
    <row r="64" spans="1:38" x14ac:dyDescent="0.25">
      <c r="A64" s="58" t="s">
        <v>21</v>
      </c>
      <c r="B64" s="59" t="s">
        <v>63</v>
      </c>
      <c r="C64" s="21">
        <v>1399758.7806723772</v>
      </c>
      <c r="D64" s="36">
        <v>115220.03518470131</v>
      </c>
      <c r="E64" s="31">
        <f t="shared" si="10"/>
        <v>1514978.8158570784</v>
      </c>
      <c r="F64" s="27">
        <v>556292.47</v>
      </c>
      <c r="G64" s="66">
        <v>97938.49</v>
      </c>
      <c r="H64" s="67">
        <v>110546.45999999999</v>
      </c>
      <c r="I64" s="67">
        <v>20919.61</v>
      </c>
      <c r="J64" s="68">
        <f t="shared" si="8"/>
        <v>229404.56</v>
      </c>
      <c r="K64" s="43">
        <v>24156.32</v>
      </c>
      <c r="L64" s="69">
        <v>176737.47</v>
      </c>
      <c r="N64" s="58" t="s">
        <v>21</v>
      </c>
      <c r="O64" s="59" t="s">
        <v>63</v>
      </c>
      <c r="P64" s="21">
        <v>1043323.0499999999</v>
      </c>
      <c r="Q64" s="36">
        <v>0</v>
      </c>
      <c r="R64" s="31">
        <f t="shared" si="11"/>
        <v>1043323.0499999999</v>
      </c>
      <c r="S64" s="106">
        <v>413540.57</v>
      </c>
      <c r="T64" s="66">
        <v>76938.349999999991</v>
      </c>
      <c r="U64" s="67">
        <v>95136.229999999967</v>
      </c>
      <c r="V64" s="67">
        <v>24042.969999999994</v>
      </c>
      <c r="W64" s="68">
        <f t="shared" si="9"/>
        <v>196117.54999999996</v>
      </c>
      <c r="X64" s="107">
        <v>2172.14</v>
      </c>
      <c r="Y64" s="69">
        <v>293715.08</v>
      </c>
      <c r="AA64" s="58" t="s">
        <v>21</v>
      </c>
      <c r="AB64" s="59" t="s">
        <v>63</v>
      </c>
      <c r="AC64" s="70">
        <f t="shared" si="12"/>
        <v>0.34163505797401617</v>
      </c>
      <c r="AD64" s="71">
        <v>0</v>
      </c>
      <c r="AE64" s="72">
        <f t="shared" si="13"/>
        <v>0.45207068496864755</v>
      </c>
      <c r="AF64" s="72">
        <f t="shared" si="13"/>
        <v>0.34519442675237388</v>
      </c>
      <c r="AG64" s="70">
        <f t="shared" si="14"/>
        <v>0.27294762624880842</v>
      </c>
      <c r="AH64" s="73">
        <f t="shared" si="15"/>
        <v>0.1619806670918118</v>
      </c>
      <c r="AI64" s="74">
        <f t="shared" si="16"/>
        <v>-0.12990741160513841</v>
      </c>
      <c r="AJ64" s="75">
        <f t="shared" si="17"/>
        <v>0.16972988903848751</v>
      </c>
      <c r="AK64" s="75">
        <f t="shared" si="17"/>
        <v>10.120977469223899</v>
      </c>
      <c r="AL64" s="116">
        <f t="shared" si="17"/>
        <v>-0.3982689959262562</v>
      </c>
    </row>
    <row r="65" spans="1:38" x14ac:dyDescent="0.25">
      <c r="A65" s="58" t="s">
        <v>47</v>
      </c>
      <c r="B65" s="59" t="s">
        <v>62</v>
      </c>
      <c r="C65" s="21">
        <v>1285485.9072793568</v>
      </c>
      <c r="D65" s="36">
        <v>105813.75413485059</v>
      </c>
      <c r="E65" s="31">
        <f t="shared" si="10"/>
        <v>1391299.6614142074</v>
      </c>
      <c r="F65" s="27">
        <v>510878.11</v>
      </c>
      <c r="G65" s="66">
        <v>40551.72</v>
      </c>
      <c r="H65" s="67">
        <v>10262.42</v>
      </c>
      <c r="I65" s="67">
        <v>15003.880000000005</v>
      </c>
      <c r="J65" s="68">
        <f t="shared" si="8"/>
        <v>65818.02</v>
      </c>
      <c r="K65" s="43">
        <v>11411.77</v>
      </c>
      <c r="L65" s="69">
        <v>162309.06</v>
      </c>
      <c r="N65" s="58" t="s">
        <v>47</v>
      </c>
      <c r="O65" s="59" t="s">
        <v>62</v>
      </c>
      <c r="P65" s="21">
        <v>955891.12</v>
      </c>
      <c r="Q65" s="36">
        <v>0</v>
      </c>
      <c r="R65" s="31">
        <f t="shared" si="11"/>
        <v>955891.12</v>
      </c>
      <c r="S65" s="106">
        <v>378885.29</v>
      </c>
      <c r="T65" s="66">
        <v>32834.140000000007</v>
      </c>
      <c r="U65" s="67">
        <v>13264.320000000002</v>
      </c>
      <c r="V65" s="67">
        <v>13548.760000000004</v>
      </c>
      <c r="W65" s="68">
        <f t="shared" si="9"/>
        <v>59647.220000000008</v>
      </c>
      <c r="X65" s="107">
        <v>1168.6400000000001</v>
      </c>
      <c r="Y65" s="69">
        <v>269101.34999999998</v>
      </c>
      <c r="AA65" s="58" t="s">
        <v>47</v>
      </c>
      <c r="AB65" s="59" t="s">
        <v>62</v>
      </c>
      <c r="AC65" s="70">
        <f t="shared" si="12"/>
        <v>0.34480369195118876</v>
      </c>
      <c r="AD65" s="71">
        <v>0</v>
      </c>
      <c r="AE65" s="72">
        <f t="shared" si="13"/>
        <v>0.45550014254155591</v>
      </c>
      <c r="AF65" s="72">
        <f t="shared" si="13"/>
        <v>0.34837145564558614</v>
      </c>
      <c r="AG65" s="70">
        <f t="shared" si="14"/>
        <v>0.23504742320036387</v>
      </c>
      <c r="AH65" s="73">
        <f t="shared" si="15"/>
        <v>-0.22631390075028357</v>
      </c>
      <c r="AI65" s="74">
        <f t="shared" si="16"/>
        <v>0.10739875826274869</v>
      </c>
      <c r="AJ65" s="75">
        <f t="shared" si="17"/>
        <v>0.10345494727164151</v>
      </c>
      <c r="AK65" s="75">
        <f t="shared" si="17"/>
        <v>8.7650003422782028</v>
      </c>
      <c r="AL65" s="116">
        <f t="shared" si="17"/>
        <v>-0.39684784190045863</v>
      </c>
    </row>
    <row r="66" spans="1:38" x14ac:dyDescent="0.25">
      <c r="A66" s="58" t="s">
        <v>22</v>
      </c>
      <c r="B66" s="59" t="s">
        <v>62</v>
      </c>
      <c r="C66" s="21">
        <v>2908371.7042747419</v>
      </c>
      <c r="D66" s="36">
        <v>239400.31291374229</v>
      </c>
      <c r="E66" s="31">
        <f t="shared" si="10"/>
        <v>3147772.0171884843</v>
      </c>
      <c r="F66" s="27">
        <v>1155845.77</v>
      </c>
      <c r="G66" s="66">
        <v>790930.48999999987</v>
      </c>
      <c r="H66" s="67">
        <v>40377.76999999999</v>
      </c>
      <c r="I66" s="67">
        <v>93132.52</v>
      </c>
      <c r="J66" s="68">
        <f t="shared" si="8"/>
        <v>924440.77999999991</v>
      </c>
      <c r="K66" s="43">
        <v>207819.06</v>
      </c>
      <c r="L66" s="69">
        <v>367219.19000000006</v>
      </c>
      <c r="N66" s="58" t="s">
        <v>22</v>
      </c>
      <c r="O66" s="59" t="s">
        <v>62</v>
      </c>
      <c r="P66" s="21">
        <v>2206010.7499999995</v>
      </c>
      <c r="Q66" s="36">
        <v>0</v>
      </c>
      <c r="R66" s="31">
        <f t="shared" si="11"/>
        <v>2206010.7499999995</v>
      </c>
      <c r="S66" s="106">
        <v>874393.55</v>
      </c>
      <c r="T66" s="66">
        <v>617169.11</v>
      </c>
      <c r="U66" s="67">
        <v>34540.620000000003</v>
      </c>
      <c r="V66" s="67">
        <v>79466.210000000006</v>
      </c>
      <c r="W66" s="68">
        <f t="shared" si="9"/>
        <v>731175.94</v>
      </c>
      <c r="X66" s="107">
        <v>18575.02</v>
      </c>
      <c r="Y66" s="69">
        <v>621033.53999999992</v>
      </c>
      <c r="AA66" s="58" t="s">
        <v>22</v>
      </c>
      <c r="AB66" s="59" t="s">
        <v>62</v>
      </c>
      <c r="AC66" s="70">
        <f t="shared" si="12"/>
        <v>0.31838510046913537</v>
      </c>
      <c r="AD66" s="71">
        <v>0</v>
      </c>
      <c r="AE66" s="72">
        <f t="shared" si="13"/>
        <v>0.42690692562966204</v>
      </c>
      <c r="AF66" s="72">
        <f t="shared" si="13"/>
        <v>0.32188277235119123</v>
      </c>
      <c r="AG66" s="70">
        <f t="shared" si="14"/>
        <v>0.28154581489018438</v>
      </c>
      <c r="AH66" s="73">
        <f t="shared" si="15"/>
        <v>0.16899378181399127</v>
      </c>
      <c r="AI66" s="74">
        <f t="shared" si="16"/>
        <v>0.17197636580378006</v>
      </c>
      <c r="AJ66" s="75">
        <f t="shared" si="17"/>
        <v>0.26432056831629325</v>
      </c>
      <c r="AK66" s="75">
        <f t="shared" si="17"/>
        <v>10.18809347177015</v>
      </c>
      <c r="AL66" s="116">
        <f t="shared" si="17"/>
        <v>-0.40869668649458113</v>
      </c>
    </row>
    <row r="67" spans="1:38" x14ac:dyDescent="0.25">
      <c r="A67" s="58" t="s">
        <v>86</v>
      </c>
      <c r="B67" s="59" t="s">
        <v>59</v>
      </c>
      <c r="C67" s="21">
        <v>1508037.4831992092</v>
      </c>
      <c r="D67" s="36">
        <v>124132.91080810163</v>
      </c>
      <c r="E67" s="31">
        <f t="shared" si="10"/>
        <v>1632170.3940073107</v>
      </c>
      <c r="F67" s="27">
        <v>599324.61</v>
      </c>
      <c r="G67" s="66">
        <v>123243.54000000001</v>
      </c>
      <c r="H67" s="67">
        <v>10710.770000000002</v>
      </c>
      <c r="I67" s="67">
        <v>31957.090000000004</v>
      </c>
      <c r="J67" s="68">
        <f t="shared" si="8"/>
        <v>165911.4</v>
      </c>
      <c r="K67" s="43">
        <v>32671.59</v>
      </c>
      <c r="L67" s="69">
        <v>190409.05</v>
      </c>
      <c r="N67" s="58" t="s">
        <v>86</v>
      </c>
      <c r="O67" s="59" t="s">
        <v>59</v>
      </c>
      <c r="P67" s="21">
        <v>1133531.7300000002</v>
      </c>
      <c r="Q67" s="36">
        <v>0</v>
      </c>
      <c r="R67" s="31">
        <f t="shared" si="11"/>
        <v>1133531.7300000002</v>
      </c>
      <c r="S67" s="106">
        <v>449296.46</v>
      </c>
      <c r="T67" s="66">
        <v>97209.17</v>
      </c>
      <c r="U67" s="67">
        <v>12777.859999999999</v>
      </c>
      <c r="V67" s="67">
        <v>21776.789999999997</v>
      </c>
      <c r="W67" s="68">
        <f t="shared" si="9"/>
        <v>131763.82</v>
      </c>
      <c r="X67" s="107">
        <v>3040.1</v>
      </c>
      <c r="Y67" s="69">
        <v>319110.50999999995</v>
      </c>
      <c r="AA67" s="58" t="s">
        <v>86</v>
      </c>
      <c r="AB67" s="59" t="s">
        <v>59</v>
      </c>
      <c r="AC67" s="70">
        <f t="shared" si="12"/>
        <v>0.33038841638708161</v>
      </c>
      <c r="AD67" s="71">
        <v>0</v>
      </c>
      <c r="AE67" s="72">
        <f t="shared" si="13"/>
        <v>0.43989828498873207</v>
      </c>
      <c r="AF67" s="72">
        <f t="shared" si="13"/>
        <v>0.33391794362234672</v>
      </c>
      <c r="AG67" s="70">
        <f t="shared" si="14"/>
        <v>0.26781804638389572</v>
      </c>
      <c r="AH67" s="73">
        <f t="shared" si="15"/>
        <v>-0.16177121990693255</v>
      </c>
      <c r="AI67" s="74">
        <f t="shared" si="16"/>
        <v>0.46748395883874561</v>
      </c>
      <c r="AJ67" s="75">
        <f t="shared" si="17"/>
        <v>0.25915748344272349</v>
      </c>
      <c r="AK67" s="75">
        <f t="shared" si="17"/>
        <v>9.7468800368408939</v>
      </c>
      <c r="AL67" s="116">
        <f t="shared" si="17"/>
        <v>-0.40331313437467164</v>
      </c>
    </row>
    <row r="68" spans="1:38" x14ac:dyDescent="0.25">
      <c r="A68" s="58" t="s">
        <v>87</v>
      </c>
      <c r="B68" s="59" t="s">
        <v>62</v>
      </c>
      <c r="C68" s="21">
        <v>1730109.5254497672</v>
      </c>
      <c r="D68" s="36">
        <v>142412.59504723668</v>
      </c>
      <c r="E68" s="31">
        <f t="shared" si="10"/>
        <v>1872522.1204970039</v>
      </c>
      <c r="F68" s="27">
        <v>687580.54</v>
      </c>
      <c r="G68" s="66">
        <v>147881</v>
      </c>
      <c r="H68" s="67">
        <v>56886.849999999984</v>
      </c>
      <c r="I68" s="67">
        <v>93542.86000000003</v>
      </c>
      <c r="J68" s="68">
        <f t="shared" si="8"/>
        <v>298310.71000000002</v>
      </c>
      <c r="K68" s="43">
        <v>49821.54</v>
      </c>
      <c r="L68" s="69">
        <v>218448.52</v>
      </c>
      <c r="N68" s="58" t="s">
        <v>87</v>
      </c>
      <c r="O68" s="59" t="s">
        <v>62</v>
      </c>
      <c r="P68" s="21">
        <v>1294890.4099999999</v>
      </c>
      <c r="Q68" s="36">
        <v>0</v>
      </c>
      <c r="R68" s="31">
        <f t="shared" si="11"/>
        <v>1294890.4099999999</v>
      </c>
      <c r="S68" s="106">
        <v>513253.99</v>
      </c>
      <c r="T68" s="66">
        <v>114630.78</v>
      </c>
      <c r="U68" s="67">
        <v>56462.38</v>
      </c>
      <c r="V68" s="67">
        <v>54665.39</v>
      </c>
      <c r="W68" s="68">
        <f t="shared" si="9"/>
        <v>225758.55</v>
      </c>
      <c r="X68" s="107">
        <v>4665.1899999999996</v>
      </c>
      <c r="Y68" s="69">
        <v>364536.02999999997</v>
      </c>
      <c r="AA68" s="58" t="s">
        <v>87</v>
      </c>
      <c r="AB68" s="59" t="s">
        <v>62</v>
      </c>
      <c r="AC68" s="70">
        <f t="shared" si="12"/>
        <v>0.33610498007299894</v>
      </c>
      <c r="AD68" s="71">
        <v>0</v>
      </c>
      <c r="AE68" s="72">
        <f t="shared" si="13"/>
        <v>0.44608540308596778</v>
      </c>
      <c r="AF68" s="72">
        <f t="shared" si="13"/>
        <v>0.33964967325436679</v>
      </c>
      <c r="AG68" s="70">
        <f t="shared" si="14"/>
        <v>0.29006362863447333</v>
      </c>
      <c r="AH68" s="73">
        <f t="shared" si="15"/>
        <v>7.5177489861388835E-3</v>
      </c>
      <c r="AI68" s="74">
        <f t="shared" si="16"/>
        <v>0.7111898405920094</v>
      </c>
      <c r="AJ68" s="75">
        <f t="shared" si="17"/>
        <v>0.32137059703829607</v>
      </c>
      <c r="AK68" s="75">
        <f t="shared" si="17"/>
        <v>9.6794235604552021</v>
      </c>
      <c r="AL68" s="116">
        <f t="shared" si="17"/>
        <v>-0.40074916600150601</v>
      </c>
    </row>
    <row r="69" spans="1:38" x14ac:dyDescent="0.25">
      <c r="A69" s="58" t="s">
        <v>23</v>
      </c>
      <c r="B69" s="59" t="s">
        <v>62</v>
      </c>
      <c r="C69" s="21">
        <v>1260574.1331594766</v>
      </c>
      <c r="D69" s="36">
        <v>103763.16118252266</v>
      </c>
      <c r="E69" s="31">
        <f t="shared" si="10"/>
        <v>1364337.2943419991</v>
      </c>
      <c r="F69" s="27">
        <v>500977.67</v>
      </c>
      <c r="G69" s="66">
        <v>57416.33</v>
      </c>
      <c r="H69" s="67">
        <v>70486.569999999992</v>
      </c>
      <c r="I69" s="67">
        <v>15990.479999999998</v>
      </c>
      <c r="J69" s="68">
        <f t="shared" si="8"/>
        <v>143893.38</v>
      </c>
      <c r="K69" s="43">
        <v>18424.009999999998</v>
      </c>
      <c r="L69" s="69">
        <v>159163.64000000001</v>
      </c>
      <c r="N69" s="58" t="s">
        <v>23</v>
      </c>
      <c r="O69" s="59" t="s">
        <v>62</v>
      </c>
      <c r="P69" s="21">
        <v>946496.99999999988</v>
      </c>
      <c r="Q69" s="36">
        <v>0</v>
      </c>
      <c r="R69" s="31">
        <f t="shared" si="11"/>
        <v>946496.99999999988</v>
      </c>
      <c r="S69" s="106">
        <v>375161.76</v>
      </c>
      <c r="T69" s="66">
        <v>46181.819999999992</v>
      </c>
      <c r="U69" s="67">
        <v>55573.920000000006</v>
      </c>
      <c r="V69" s="67">
        <v>88665.34</v>
      </c>
      <c r="W69" s="68">
        <f t="shared" si="9"/>
        <v>190421.08</v>
      </c>
      <c r="X69" s="107">
        <v>1884.63</v>
      </c>
      <c r="Y69" s="69">
        <v>266456.71000000008</v>
      </c>
      <c r="AA69" s="58" t="s">
        <v>23</v>
      </c>
      <c r="AB69" s="59" t="s">
        <v>62</v>
      </c>
      <c r="AC69" s="70">
        <f t="shared" si="12"/>
        <v>0.33183109207897821</v>
      </c>
      <c r="AD69" s="71">
        <v>0</v>
      </c>
      <c r="AE69" s="72">
        <f t="shared" si="13"/>
        <v>0.44145971338736345</v>
      </c>
      <c r="AF69" s="72">
        <f t="shared" si="13"/>
        <v>0.33536443053257869</v>
      </c>
      <c r="AG69" s="70">
        <f t="shared" si="14"/>
        <v>0.24326693924145926</v>
      </c>
      <c r="AH69" s="73">
        <f t="shared" si="15"/>
        <v>0.26833899786086679</v>
      </c>
      <c r="AI69" s="74">
        <f t="shared" si="16"/>
        <v>-0.81965354218457853</v>
      </c>
      <c r="AJ69" s="75">
        <f t="shared" si="17"/>
        <v>-0.24434112021631216</v>
      </c>
      <c r="AK69" s="75">
        <f t="shared" si="17"/>
        <v>8.775929492791688</v>
      </c>
      <c r="AL69" s="116">
        <f t="shared" si="17"/>
        <v>-0.40266604657844807</v>
      </c>
    </row>
    <row r="70" spans="1:38" x14ac:dyDescent="0.25">
      <c r="A70" s="58" t="s">
        <v>35</v>
      </c>
      <c r="B70" s="59" t="s">
        <v>88</v>
      </c>
      <c r="C70" s="21">
        <v>1392517.8222660217</v>
      </c>
      <c r="D70" s="36">
        <v>114624.00142954923</v>
      </c>
      <c r="E70" s="31">
        <f t="shared" ref="E70:E83" si="18">+SUM(C70:D70)</f>
        <v>1507141.8236955709</v>
      </c>
      <c r="F70" s="27">
        <v>553414.76</v>
      </c>
      <c r="G70" s="66">
        <v>246433.19</v>
      </c>
      <c r="H70" s="67">
        <v>42255.939999999995</v>
      </c>
      <c r="I70" s="67">
        <v>27349.619999999995</v>
      </c>
      <c r="J70" s="68">
        <f t="shared" ref="J70:J81" si="19">+G70+H70+I70</f>
        <v>316038.75</v>
      </c>
      <c r="K70" s="43">
        <v>62746.14</v>
      </c>
      <c r="L70" s="69">
        <v>175823.22000000003</v>
      </c>
      <c r="N70" s="58" t="s">
        <v>35</v>
      </c>
      <c r="O70" s="59" t="s">
        <v>88</v>
      </c>
      <c r="P70" s="21">
        <v>1050950.1100000001</v>
      </c>
      <c r="Q70" s="36">
        <v>0</v>
      </c>
      <c r="R70" s="31">
        <f t="shared" ref="R70:R83" si="20">+SUM(P70:Q70)</f>
        <v>1050950.1100000001</v>
      </c>
      <c r="S70" s="106">
        <v>416563.7</v>
      </c>
      <c r="T70" s="66">
        <v>196075.68</v>
      </c>
      <c r="U70" s="67">
        <v>34511.480000000003</v>
      </c>
      <c r="V70" s="67">
        <v>16123.789999999999</v>
      </c>
      <c r="W70" s="68">
        <f t="shared" si="9"/>
        <v>246710.95</v>
      </c>
      <c r="X70" s="107">
        <v>5959.63</v>
      </c>
      <c r="Y70" s="69">
        <v>295862.23000000004</v>
      </c>
      <c r="AA70" s="58" t="s">
        <v>35</v>
      </c>
      <c r="AB70" s="59" t="s">
        <v>88</v>
      </c>
      <c r="AC70" s="70">
        <f t="shared" ref="AC70:AC84" si="21">+C70/P70-1</f>
        <v>0.32500849375811147</v>
      </c>
      <c r="AD70" s="71">
        <v>0</v>
      </c>
      <c r="AE70" s="72">
        <f t="shared" ref="AE70:AF84" si="22">+E70/R70-1</f>
        <v>0.4340755182903695</v>
      </c>
      <c r="AF70" s="72">
        <f t="shared" si="22"/>
        <v>0.32852372878385716</v>
      </c>
      <c r="AG70" s="70">
        <f t="shared" ref="AG70:AG84" si="23">+G70/T70-1</f>
        <v>0.25682690479512815</v>
      </c>
      <c r="AH70" s="73">
        <f t="shared" ref="AH70:AH84" si="24">+H70/U70-1</f>
        <v>0.22440243072739818</v>
      </c>
      <c r="AI70" s="74">
        <f t="shared" ref="AI70:AI84" si="25">+I70/V70-1</f>
        <v>0.6962277479426362</v>
      </c>
      <c r="AJ70" s="75">
        <f t="shared" ref="AJ70:AL84" si="26">+J70/W70-1</f>
        <v>0.28100820008191763</v>
      </c>
      <c r="AK70" s="75">
        <f t="shared" si="26"/>
        <v>9.5285294556876856</v>
      </c>
      <c r="AL70" s="116">
        <f t="shared" si="26"/>
        <v>-0.40572603674352081</v>
      </c>
    </row>
    <row r="71" spans="1:38" x14ac:dyDescent="0.25">
      <c r="A71" s="58" t="s">
        <v>24</v>
      </c>
      <c r="B71" s="59" t="s">
        <v>63</v>
      </c>
      <c r="C71" s="21">
        <v>2326745.3167867218</v>
      </c>
      <c r="D71" s="36">
        <v>191524.19757440544</v>
      </c>
      <c r="E71" s="31">
        <f t="shared" si="18"/>
        <v>2518269.5143611273</v>
      </c>
      <c r="F71" s="27">
        <v>924695.68</v>
      </c>
      <c r="G71" s="66">
        <v>410539.0400000001</v>
      </c>
      <c r="H71" s="67">
        <v>81747.02</v>
      </c>
      <c r="I71" s="67">
        <v>140824.09000000005</v>
      </c>
      <c r="J71" s="68">
        <f t="shared" si="19"/>
        <v>633110.15000000014</v>
      </c>
      <c r="K71" s="43">
        <v>178090.92</v>
      </c>
      <c r="L71" s="69">
        <v>293781.40000000002</v>
      </c>
      <c r="N71" s="58" t="s">
        <v>24</v>
      </c>
      <c r="O71" s="59" t="s">
        <v>63</v>
      </c>
      <c r="P71" s="21">
        <v>1755201.7300000002</v>
      </c>
      <c r="Q71" s="36">
        <v>0</v>
      </c>
      <c r="R71" s="31">
        <f t="shared" si="20"/>
        <v>1755201.7300000002</v>
      </c>
      <c r="S71" s="106">
        <v>695706.98</v>
      </c>
      <c r="T71" s="66">
        <v>308286.2</v>
      </c>
      <c r="U71" s="67">
        <v>87355.59</v>
      </c>
      <c r="V71" s="67">
        <v>153222.64000000001</v>
      </c>
      <c r="W71" s="68">
        <f t="shared" ref="W71:W83" si="27">+T71+U71+V71</f>
        <v>548864.43000000005</v>
      </c>
      <c r="X71" s="107">
        <v>16500.7</v>
      </c>
      <c r="Y71" s="69">
        <v>494122.31999999995</v>
      </c>
      <c r="AA71" s="58" t="s">
        <v>24</v>
      </c>
      <c r="AB71" s="59" t="s">
        <v>63</v>
      </c>
      <c r="AC71" s="70">
        <f t="shared" si="21"/>
        <v>0.32562843177389156</v>
      </c>
      <c r="AD71" s="71">
        <v>0</v>
      </c>
      <c r="AE71" s="72">
        <f t="shared" si="22"/>
        <v>0.43474648601282251</v>
      </c>
      <c r="AF71" s="72">
        <f t="shared" si="22"/>
        <v>0.32914532494700577</v>
      </c>
      <c r="AG71" s="70">
        <f t="shared" si="23"/>
        <v>0.33168153488544116</v>
      </c>
      <c r="AH71" s="73">
        <f t="shared" si="24"/>
        <v>-6.4203904981924964E-2</v>
      </c>
      <c r="AI71" s="74">
        <f t="shared" si="25"/>
        <v>-8.091852483418871E-2</v>
      </c>
      <c r="AJ71" s="75">
        <f t="shared" si="26"/>
        <v>0.15349094493152005</v>
      </c>
      <c r="AK71" s="75">
        <f t="shared" si="26"/>
        <v>9.792931208979013</v>
      </c>
      <c r="AL71" s="116">
        <f t="shared" si="26"/>
        <v>-0.40544802752484432</v>
      </c>
    </row>
    <row r="72" spans="1:38" x14ac:dyDescent="0.25">
      <c r="A72" s="58" t="s">
        <v>89</v>
      </c>
      <c r="B72" s="59" t="s">
        <v>63</v>
      </c>
      <c r="C72" s="21">
        <v>1549661.0056940236</v>
      </c>
      <c r="D72" s="36">
        <v>127559.11808937337</v>
      </c>
      <c r="E72" s="31">
        <f t="shared" si="18"/>
        <v>1677220.123783397</v>
      </c>
      <c r="F72" s="27">
        <v>615866.64</v>
      </c>
      <c r="G72" s="66">
        <v>76623.299999999988</v>
      </c>
      <c r="H72" s="67">
        <v>72328.699999999983</v>
      </c>
      <c r="I72" s="67">
        <v>44741.689999999995</v>
      </c>
      <c r="J72" s="68">
        <f t="shared" si="19"/>
        <v>193693.68999999997</v>
      </c>
      <c r="K72" s="43">
        <v>30444.43</v>
      </c>
      <c r="L72" s="69">
        <v>195664.57</v>
      </c>
      <c r="N72" s="58" t="s">
        <v>89</v>
      </c>
      <c r="O72" s="59" t="s">
        <v>63</v>
      </c>
      <c r="P72" s="21">
        <v>1159117.58</v>
      </c>
      <c r="Q72" s="36">
        <v>0</v>
      </c>
      <c r="R72" s="31">
        <f t="shared" si="20"/>
        <v>1159117.58</v>
      </c>
      <c r="S72" s="106">
        <v>459437.9</v>
      </c>
      <c r="T72" s="66">
        <v>61699.819999999992</v>
      </c>
      <c r="U72" s="67">
        <v>68526.369999999981</v>
      </c>
      <c r="V72" s="67">
        <v>40131.1</v>
      </c>
      <c r="W72" s="68">
        <f t="shared" si="27"/>
        <v>170357.28999999998</v>
      </c>
      <c r="X72" s="107">
        <v>3203.25</v>
      </c>
      <c r="Y72" s="69">
        <v>326313.42999999993</v>
      </c>
      <c r="AA72" s="58" t="s">
        <v>89</v>
      </c>
      <c r="AB72" s="59" t="s">
        <v>63</v>
      </c>
      <c r="AC72" s="70">
        <f t="shared" si="21"/>
        <v>0.33693167322509554</v>
      </c>
      <c r="AD72" s="71">
        <v>0</v>
      </c>
      <c r="AE72" s="72">
        <f t="shared" si="22"/>
        <v>0.44698014482999815</v>
      </c>
      <c r="AF72" s="72">
        <f t="shared" si="22"/>
        <v>0.34047852821893887</v>
      </c>
      <c r="AG72" s="70">
        <f t="shared" si="23"/>
        <v>0.24187234257733659</v>
      </c>
      <c r="AH72" s="73">
        <f t="shared" si="24"/>
        <v>5.5487106642304385E-2</v>
      </c>
      <c r="AI72" s="74">
        <f t="shared" si="25"/>
        <v>0.11488820391167942</v>
      </c>
      <c r="AJ72" s="75">
        <f t="shared" si="26"/>
        <v>0.13698503891438985</v>
      </c>
      <c r="AK72" s="75">
        <f t="shared" si="26"/>
        <v>8.5042316397408886</v>
      </c>
      <c r="AL72" s="116">
        <f t="shared" si="26"/>
        <v>-0.40037843370406168</v>
      </c>
    </row>
    <row r="73" spans="1:38" x14ac:dyDescent="0.25">
      <c r="A73" s="58" t="s">
        <v>25</v>
      </c>
      <c r="B73" s="59" t="s">
        <v>59</v>
      </c>
      <c r="C73" s="21">
        <v>2343049.4615427554</v>
      </c>
      <c r="D73" s="36">
        <v>192866.26033435052</v>
      </c>
      <c r="E73" s="31">
        <f t="shared" si="18"/>
        <v>2535915.721877106</v>
      </c>
      <c r="F73" s="27">
        <v>931175.27</v>
      </c>
      <c r="G73" s="66">
        <v>390535.57999999996</v>
      </c>
      <c r="H73" s="67">
        <v>81812.930000000022</v>
      </c>
      <c r="I73" s="67">
        <v>291969.04000000004</v>
      </c>
      <c r="J73" s="68">
        <f t="shared" si="19"/>
        <v>764317.55</v>
      </c>
      <c r="K73" s="43">
        <v>141174.39999999999</v>
      </c>
      <c r="L73" s="69">
        <v>295840.01999999996</v>
      </c>
      <c r="N73" s="58" t="s">
        <v>25</v>
      </c>
      <c r="O73" s="59" t="s">
        <v>59</v>
      </c>
      <c r="P73" s="21">
        <v>1816813.3800000001</v>
      </c>
      <c r="Q73" s="36">
        <v>0</v>
      </c>
      <c r="R73" s="31">
        <f t="shared" si="20"/>
        <v>1816813.3800000001</v>
      </c>
      <c r="S73" s="106">
        <v>720127.9</v>
      </c>
      <c r="T73" s="66">
        <v>309088.87</v>
      </c>
      <c r="U73" s="67">
        <v>105909.77999999998</v>
      </c>
      <c r="V73" s="67">
        <v>343589.03</v>
      </c>
      <c r="W73" s="68">
        <f t="shared" si="27"/>
        <v>758587.67999999993</v>
      </c>
      <c r="X73" s="107">
        <v>14119.2</v>
      </c>
      <c r="Y73" s="69">
        <v>511467.17000000004</v>
      </c>
      <c r="AA73" s="58" t="s">
        <v>25</v>
      </c>
      <c r="AB73" s="59" t="s">
        <v>59</v>
      </c>
      <c r="AC73" s="70">
        <f t="shared" si="21"/>
        <v>0.28964784569274538</v>
      </c>
      <c r="AD73" s="71">
        <v>0</v>
      </c>
      <c r="AE73" s="72">
        <f t="shared" si="22"/>
        <v>0.39580418649113303</v>
      </c>
      <c r="AF73" s="72">
        <f t="shared" si="22"/>
        <v>0.29306928671976196</v>
      </c>
      <c r="AG73" s="70">
        <f t="shared" si="23"/>
        <v>0.26350580012796954</v>
      </c>
      <c r="AH73" s="73">
        <f t="shared" si="24"/>
        <v>-0.22752242521889821</v>
      </c>
      <c r="AI73" s="74">
        <f t="shared" si="25"/>
        <v>-0.15023759635166467</v>
      </c>
      <c r="AJ73" s="75">
        <f t="shared" si="26"/>
        <v>7.5533391209308132E-3</v>
      </c>
      <c r="AK73" s="75">
        <f t="shared" si="26"/>
        <v>8.9987534704515824</v>
      </c>
      <c r="AL73" s="116">
        <f t="shared" si="26"/>
        <v>-0.42158551447202386</v>
      </c>
    </row>
    <row r="74" spans="1:38" x14ac:dyDescent="0.25">
      <c r="A74" s="58" t="s">
        <v>26</v>
      </c>
      <c r="B74" s="59" t="s">
        <v>59</v>
      </c>
      <c r="C74" s="21">
        <v>5498213.1687202165</v>
      </c>
      <c r="D74" s="36">
        <v>452581.0614659093</v>
      </c>
      <c r="E74" s="31">
        <f t="shared" si="18"/>
        <v>5950794.2301861262</v>
      </c>
      <c r="F74" s="27">
        <v>2185101.1800000002</v>
      </c>
      <c r="G74" s="66">
        <v>1729613.96</v>
      </c>
      <c r="H74" s="67">
        <v>175721.01</v>
      </c>
      <c r="I74" s="67">
        <v>473907.49000000011</v>
      </c>
      <c r="J74" s="68">
        <f t="shared" si="19"/>
        <v>2379242.46</v>
      </c>
      <c r="K74" s="43">
        <v>642648.36</v>
      </c>
      <c r="L74" s="69">
        <v>694219.84</v>
      </c>
      <c r="N74" s="58" t="s">
        <v>26</v>
      </c>
      <c r="O74" s="59" t="s">
        <v>59</v>
      </c>
      <c r="P74" s="21">
        <v>4083696.5100000002</v>
      </c>
      <c r="Q74" s="36">
        <v>0</v>
      </c>
      <c r="R74" s="31">
        <f t="shared" si="20"/>
        <v>4083696.5100000002</v>
      </c>
      <c r="S74" s="106">
        <v>1618649.36</v>
      </c>
      <c r="T74" s="66">
        <v>1394566.8799999997</v>
      </c>
      <c r="U74" s="67">
        <v>314209.40000000002</v>
      </c>
      <c r="V74" s="67">
        <v>574934.83999999985</v>
      </c>
      <c r="W74" s="68">
        <f t="shared" si="27"/>
        <v>2283711.1199999996</v>
      </c>
      <c r="X74" s="107">
        <v>67305.740000000005</v>
      </c>
      <c r="Y74" s="69">
        <v>1149637.43</v>
      </c>
      <c r="AA74" s="58" t="s">
        <v>26</v>
      </c>
      <c r="AB74" s="59" t="s">
        <v>59</v>
      </c>
      <c r="AC74" s="70">
        <f t="shared" si="21"/>
        <v>0.34638143536288801</v>
      </c>
      <c r="AD74" s="71">
        <v>0</v>
      </c>
      <c r="AE74" s="72">
        <f t="shared" si="22"/>
        <v>0.4572077566523487</v>
      </c>
      <c r="AF74" s="72">
        <f t="shared" si="22"/>
        <v>0.34995338335660287</v>
      </c>
      <c r="AG74" s="70">
        <f t="shared" si="23"/>
        <v>0.24025171169990811</v>
      </c>
      <c r="AH74" s="73">
        <f t="shared" si="24"/>
        <v>-0.44075189984768126</v>
      </c>
      <c r="AI74" s="74">
        <f t="shared" si="25"/>
        <v>-0.17571965198699691</v>
      </c>
      <c r="AJ74" s="75">
        <f t="shared" si="26"/>
        <v>4.1831621855920265E-2</v>
      </c>
      <c r="AK74" s="75">
        <f t="shared" si="26"/>
        <v>8.5481954436575531</v>
      </c>
      <c r="AL74" s="116">
        <f t="shared" si="26"/>
        <v>-0.39614019004235101</v>
      </c>
    </row>
    <row r="75" spans="1:38" x14ac:dyDescent="0.25">
      <c r="A75" s="58" t="s">
        <v>27</v>
      </c>
      <c r="B75" s="59" t="s">
        <v>62</v>
      </c>
      <c r="C75" s="21">
        <v>1425917.3423324248</v>
      </c>
      <c r="D75" s="36">
        <v>117373.25646573096</v>
      </c>
      <c r="E75" s="31">
        <f t="shared" si="18"/>
        <v>1543290.5987981558</v>
      </c>
      <c r="F75" s="27">
        <v>566688.41</v>
      </c>
      <c r="G75" s="66">
        <v>122620.09000000001</v>
      </c>
      <c r="H75" s="67">
        <v>26006.320000000003</v>
      </c>
      <c r="I75" s="67">
        <v>19991.989999999998</v>
      </c>
      <c r="J75" s="68">
        <f t="shared" si="19"/>
        <v>168618.4</v>
      </c>
      <c r="K75" s="43">
        <v>33474</v>
      </c>
      <c r="L75" s="69">
        <v>180040.34000000003</v>
      </c>
      <c r="N75" s="58" t="s">
        <v>27</v>
      </c>
      <c r="O75" s="59" t="s">
        <v>62</v>
      </c>
      <c r="P75" s="21">
        <v>1067195.98</v>
      </c>
      <c r="Q75" s="36">
        <v>0</v>
      </c>
      <c r="R75" s="31">
        <f t="shared" si="20"/>
        <v>1067195.98</v>
      </c>
      <c r="S75" s="106">
        <v>423003.05</v>
      </c>
      <c r="T75" s="66">
        <v>96139.959999999977</v>
      </c>
      <c r="U75" s="67">
        <v>24740.290000000005</v>
      </c>
      <c r="V75" s="67">
        <v>6470.23</v>
      </c>
      <c r="W75" s="68">
        <f t="shared" si="27"/>
        <v>127350.47999999998</v>
      </c>
      <c r="X75" s="107">
        <v>3074.93</v>
      </c>
      <c r="Y75" s="69">
        <v>300435.74</v>
      </c>
      <c r="AA75" s="58" t="s">
        <v>27</v>
      </c>
      <c r="AB75" s="59" t="s">
        <v>62</v>
      </c>
      <c r="AC75" s="70">
        <f t="shared" si="21"/>
        <v>0.33613447675508001</v>
      </c>
      <c r="AD75" s="71">
        <v>0</v>
      </c>
      <c r="AE75" s="72">
        <f t="shared" si="22"/>
        <v>0.44611732776406798</v>
      </c>
      <c r="AF75" s="72">
        <f t="shared" si="22"/>
        <v>0.33967925290373224</v>
      </c>
      <c r="AG75" s="70">
        <f t="shared" si="23"/>
        <v>0.275433128950751</v>
      </c>
      <c r="AH75" s="73">
        <f t="shared" si="24"/>
        <v>5.1172803552423929E-2</v>
      </c>
      <c r="AI75" s="74">
        <f t="shared" si="25"/>
        <v>2.08984224672075</v>
      </c>
      <c r="AJ75" s="75">
        <f t="shared" si="26"/>
        <v>0.32404997609745978</v>
      </c>
      <c r="AK75" s="75">
        <f t="shared" si="26"/>
        <v>9.8861014722286367</v>
      </c>
      <c r="AL75" s="116">
        <f t="shared" si="26"/>
        <v>-0.4007359443986257</v>
      </c>
    </row>
    <row r="76" spans="1:38" x14ac:dyDescent="0.25">
      <c r="A76" s="58" t="s">
        <v>32</v>
      </c>
      <c r="B76" s="59" t="s">
        <v>59</v>
      </c>
      <c r="C76" s="21">
        <v>1552466.2776593994</v>
      </c>
      <c r="D76" s="36">
        <v>127790.03182895215</v>
      </c>
      <c r="E76" s="31">
        <f t="shared" si="18"/>
        <v>1680256.3094883517</v>
      </c>
      <c r="F76" s="27">
        <v>616981.52</v>
      </c>
      <c r="G76" s="66">
        <v>203995.11999999997</v>
      </c>
      <c r="H76" s="67">
        <v>169289.32000000004</v>
      </c>
      <c r="I76" s="67">
        <v>57703.21</v>
      </c>
      <c r="J76" s="68">
        <f t="shared" si="19"/>
        <v>430987.65</v>
      </c>
      <c r="K76" s="43">
        <v>56931.63</v>
      </c>
      <c r="L76" s="69">
        <v>196018.74</v>
      </c>
      <c r="N76" s="58" t="s">
        <v>32</v>
      </c>
      <c r="O76" s="59" t="s">
        <v>59</v>
      </c>
      <c r="P76" s="21">
        <v>1162976.19</v>
      </c>
      <c r="Q76" s="36">
        <v>0</v>
      </c>
      <c r="R76" s="31">
        <f t="shared" si="20"/>
        <v>1162976.19</v>
      </c>
      <c r="S76" s="106">
        <v>460967.34</v>
      </c>
      <c r="T76" s="66">
        <v>160528.03</v>
      </c>
      <c r="U76" s="67">
        <v>156011.76</v>
      </c>
      <c r="V76" s="67">
        <v>112939.91000000002</v>
      </c>
      <c r="W76" s="68">
        <f t="shared" si="27"/>
        <v>429479.70000000007</v>
      </c>
      <c r="X76" s="107">
        <v>5322.33</v>
      </c>
      <c r="Y76" s="69">
        <v>327399.67999999999</v>
      </c>
      <c r="AA76" s="58" t="s">
        <v>32</v>
      </c>
      <c r="AB76" s="59" t="s">
        <v>59</v>
      </c>
      <c r="AC76" s="70">
        <f t="shared" si="21"/>
        <v>0.3349080497163055</v>
      </c>
      <c r="AD76" s="71">
        <v>0</v>
      </c>
      <c r="AE76" s="72">
        <f t="shared" si="22"/>
        <v>0.44478994835513519</v>
      </c>
      <c r="AF76" s="72">
        <f t="shared" si="22"/>
        <v>0.33844953093639996</v>
      </c>
      <c r="AG76" s="70">
        <f t="shared" si="23"/>
        <v>0.27077570191324196</v>
      </c>
      <c r="AH76" s="73">
        <f t="shared" si="24"/>
        <v>8.5106148408299553E-2</v>
      </c>
      <c r="AI76" s="74">
        <f t="shared" si="25"/>
        <v>-0.48908043224047204</v>
      </c>
      <c r="AJ76" s="75">
        <f t="shared" si="26"/>
        <v>3.5111089068935453E-3</v>
      </c>
      <c r="AK76" s="75">
        <f t="shared" si="26"/>
        <v>9.696749356015129</v>
      </c>
      <c r="AL76" s="116">
        <f t="shared" si="26"/>
        <v>-0.40128609777504975</v>
      </c>
    </row>
    <row r="77" spans="1:38" x14ac:dyDescent="0.25">
      <c r="A77" s="58" t="s">
        <v>29</v>
      </c>
      <c r="B77" s="59" t="s">
        <v>88</v>
      </c>
      <c r="C77" s="21">
        <v>1295604.0677014829</v>
      </c>
      <c r="D77" s="36">
        <v>106646.6224946989</v>
      </c>
      <c r="E77" s="31">
        <f t="shared" si="18"/>
        <v>1402250.6901961819</v>
      </c>
      <c r="F77" s="27">
        <v>514899.28</v>
      </c>
      <c r="G77" s="66">
        <v>75370.190000000017</v>
      </c>
      <c r="H77" s="67">
        <v>18742.489999999998</v>
      </c>
      <c r="I77" s="67">
        <v>8796.94</v>
      </c>
      <c r="J77" s="68">
        <f t="shared" si="19"/>
        <v>102909.62000000002</v>
      </c>
      <c r="K77" s="43">
        <v>18388.78</v>
      </c>
      <c r="L77" s="69">
        <v>163586.61000000002</v>
      </c>
      <c r="N77" s="58" t="s">
        <v>29</v>
      </c>
      <c r="O77" s="59" t="s">
        <v>88</v>
      </c>
      <c r="P77" s="21">
        <v>975003.87000000011</v>
      </c>
      <c r="Q77" s="36">
        <v>0</v>
      </c>
      <c r="R77" s="31">
        <f t="shared" si="20"/>
        <v>975003.87000000011</v>
      </c>
      <c r="S77" s="106">
        <v>386461</v>
      </c>
      <c r="T77" s="66">
        <v>59677.709999999992</v>
      </c>
      <c r="U77" s="67">
        <v>17174.18</v>
      </c>
      <c r="V77" s="67">
        <v>2621.0700000000002</v>
      </c>
      <c r="W77" s="68">
        <f t="shared" si="27"/>
        <v>79472.959999999992</v>
      </c>
      <c r="X77" s="107">
        <v>1698.91</v>
      </c>
      <c r="Y77" s="69">
        <v>274481.94000000006</v>
      </c>
      <c r="AA77" s="58" t="s">
        <v>29</v>
      </c>
      <c r="AB77" s="59" t="s">
        <v>88</v>
      </c>
      <c r="AC77" s="70">
        <f t="shared" si="21"/>
        <v>0.32881941043114304</v>
      </c>
      <c r="AD77" s="71">
        <v>0</v>
      </c>
      <c r="AE77" s="72">
        <f t="shared" si="22"/>
        <v>0.43820012755044924</v>
      </c>
      <c r="AF77" s="72">
        <f t="shared" si="22"/>
        <v>0.33234473853765323</v>
      </c>
      <c r="AG77" s="70">
        <f t="shared" si="23"/>
        <v>0.26295378961424665</v>
      </c>
      <c r="AH77" s="73">
        <f t="shared" si="24"/>
        <v>9.1317896982563207E-2</v>
      </c>
      <c r="AI77" s="74">
        <f t="shared" si="25"/>
        <v>2.3562400088513469</v>
      </c>
      <c r="AJ77" s="75">
        <f t="shared" si="26"/>
        <v>0.29490105817123258</v>
      </c>
      <c r="AK77" s="75">
        <f t="shared" si="26"/>
        <v>9.8238694221589125</v>
      </c>
      <c r="AL77" s="116">
        <f t="shared" si="26"/>
        <v>-0.40401685444222679</v>
      </c>
    </row>
    <row r="78" spans="1:38" x14ac:dyDescent="0.25">
      <c r="A78" s="58" t="s">
        <v>28</v>
      </c>
      <c r="B78" s="59" t="s">
        <v>59</v>
      </c>
      <c r="C78" s="21">
        <v>2867635.3190681227</v>
      </c>
      <c r="D78" s="36">
        <v>236047.12963558524</v>
      </c>
      <c r="E78" s="31">
        <f t="shared" si="18"/>
        <v>3103682.4487037081</v>
      </c>
      <c r="F78" s="27">
        <v>1139656.31</v>
      </c>
      <c r="G78" s="66">
        <v>506578.92999999993</v>
      </c>
      <c r="H78" s="67">
        <v>202879.97</v>
      </c>
      <c r="I78" s="67">
        <v>191369.69</v>
      </c>
      <c r="J78" s="68">
        <f t="shared" si="19"/>
        <v>900828.58999999985</v>
      </c>
      <c r="K78" s="43">
        <v>235834.75</v>
      </c>
      <c r="L78" s="69">
        <v>362075.69999999995</v>
      </c>
      <c r="N78" s="58" t="s">
        <v>28</v>
      </c>
      <c r="O78" s="59" t="s">
        <v>59</v>
      </c>
      <c r="P78" s="21">
        <v>2179415.13</v>
      </c>
      <c r="Q78" s="36">
        <v>0</v>
      </c>
      <c r="R78" s="31">
        <f t="shared" si="20"/>
        <v>2179415.13</v>
      </c>
      <c r="S78" s="106">
        <v>863851.89</v>
      </c>
      <c r="T78" s="66">
        <v>373767.53000000009</v>
      </c>
      <c r="U78" s="67">
        <v>320790.87000000005</v>
      </c>
      <c r="V78" s="67">
        <v>257783.6</v>
      </c>
      <c r="W78" s="68">
        <f t="shared" si="27"/>
        <v>952342.00000000012</v>
      </c>
      <c r="X78" s="107">
        <v>21619.45</v>
      </c>
      <c r="Y78" s="69">
        <v>613546.38000000012</v>
      </c>
      <c r="AA78" s="58" t="s">
        <v>28</v>
      </c>
      <c r="AB78" s="59" t="s">
        <v>59</v>
      </c>
      <c r="AC78" s="70">
        <f t="shared" si="21"/>
        <v>0.31578205528385173</v>
      </c>
      <c r="AD78" s="71">
        <v>0</v>
      </c>
      <c r="AE78" s="72">
        <f t="shared" si="22"/>
        <v>0.42408961284200508</v>
      </c>
      <c r="AF78" s="72">
        <f t="shared" si="22"/>
        <v>0.31927280960165527</v>
      </c>
      <c r="AG78" s="70">
        <f t="shared" si="23"/>
        <v>0.35533156130496368</v>
      </c>
      <c r="AH78" s="73">
        <f t="shared" si="24"/>
        <v>-0.36756314168168203</v>
      </c>
      <c r="AI78" s="74">
        <f t="shared" si="25"/>
        <v>-0.25763434912073535</v>
      </c>
      <c r="AJ78" s="75">
        <f t="shared" si="26"/>
        <v>-5.4091292833877147E-2</v>
      </c>
      <c r="AK78" s="75">
        <f t="shared" si="26"/>
        <v>9.9084528052286256</v>
      </c>
      <c r="AL78" s="116">
        <f t="shared" si="26"/>
        <v>-0.409864173593527</v>
      </c>
    </row>
    <row r="79" spans="1:38" x14ac:dyDescent="0.25">
      <c r="A79" s="58" t="s">
        <v>90</v>
      </c>
      <c r="B79" s="59" t="s">
        <v>59</v>
      </c>
      <c r="C79" s="21">
        <v>1732818.8906812845</v>
      </c>
      <c r="D79" s="36">
        <v>142635.61429999233</v>
      </c>
      <c r="E79" s="31">
        <f t="shared" si="18"/>
        <v>1875454.5049812768</v>
      </c>
      <c r="F79" s="27">
        <v>688657.29</v>
      </c>
      <c r="G79" s="66">
        <v>244274.31</v>
      </c>
      <c r="H79" s="67">
        <v>27688.309999999998</v>
      </c>
      <c r="I79" s="67">
        <v>76138.599999999991</v>
      </c>
      <c r="J79" s="68">
        <f t="shared" si="19"/>
        <v>348101.22</v>
      </c>
      <c r="K79" s="43">
        <v>74966.179999999993</v>
      </c>
      <c r="L79" s="69">
        <v>218790.59</v>
      </c>
      <c r="N79" s="58" t="s">
        <v>90</v>
      </c>
      <c r="O79" s="59" t="s">
        <v>59</v>
      </c>
      <c r="P79" s="21">
        <v>1434053.03</v>
      </c>
      <c r="Q79" s="36">
        <v>0</v>
      </c>
      <c r="R79" s="31">
        <f t="shared" si="20"/>
        <v>1434053.03</v>
      </c>
      <c r="S79" s="106">
        <v>568413.69999999995</v>
      </c>
      <c r="T79" s="66">
        <v>191037.21000000002</v>
      </c>
      <c r="U79" s="67">
        <v>42269.479999999996</v>
      </c>
      <c r="V79" s="67">
        <v>58365.08</v>
      </c>
      <c r="W79" s="68">
        <f t="shared" si="27"/>
        <v>291671.77</v>
      </c>
      <c r="X79" s="107">
        <v>7035.32</v>
      </c>
      <c r="Y79" s="69">
        <v>403712.93</v>
      </c>
      <c r="AA79" s="58" t="s">
        <v>90</v>
      </c>
      <c r="AB79" s="78" t="s">
        <v>59</v>
      </c>
      <c r="AC79" s="70">
        <f t="shared" si="21"/>
        <v>0.20833668939096661</v>
      </c>
      <c r="AD79" s="71">
        <v>0</v>
      </c>
      <c r="AE79" s="72">
        <f t="shared" si="22"/>
        <v>0.30779996677059906</v>
      </c>
      <c r="AF79" s="72">
        <f t="shared" si="22"/>
        <v>0.21154238541400416</v>
      </c>
      <c r="AG79" s="70">
        <f t="shared" si="23"/>
        <v>0.27867398189075288</v>
      </c>
      <c r="AH79" s="73">
        <f t="shared" si="24"/>
        <v>-0.34495740188902257</v>
      </c>
      <c r="AI79" s="74">
        <f t="shared" si="25"/>
        <v>0.30452318406828183</v>
      </c>
      <c r="AJ79" s="75">
        <f t="shared" si="26"/>
        <v>0.19346901484500867</v>
      </c>
      <c r="AK79" s="75">
        <f t="shared" si="26"/>
        <v>9.6556887248909788</v>
      </c>
      <c r="AL79" s="116">
        <f t="shared" si="26"/>
        <v>-0.4580540435006627</v>
      </c>
    </row>
    <row r="80" spans="1:38" x14ac:dyDescent="0.25">
      <c r="A80" s="58" t="s">
        <v>30</v>
      </c>
      <c r="B80" s="59" t="s">
        <v>62</v>
      </c>
      <c r="C80" s="21">
        <v>1260646.0632098711</v>
      </c>
      <c r="D80" s="36">
        <v>103769.08204764007</v>
      </c>
      <c r="E80" s="31">
        <f t="shared" si="18"/>
        <v>1364415.1452575112</v>
      </c>
      <c r="F80" s="27">
        <v>501006.26</v>
      </c>
      <c r="G80" s="66">
        <v>54763.299999999996</v>
      </c>
      <c r="H80" s="67">
        <v>26402.74</v>
      </c>
      <c r="I80" s="67">
        <v>7570.8400000000011</v>
      </c>
      <c r="J80" s="68">
        <f t="shared" si="19"/>
        <v>88736.87999999999</v>
      </c>
      <c r="K80" s="43">
        <v>15496.2</v>
      </c>
      <c r="L80" s="69">
        <v>159172.73000000001</v>
      </c>
      <c r="N80" s="58" t="s">
        <v>30</v>
      </c>
      <c r="O80" s="59" t="s">
        <v>62</v>
      </c>
      <c r="P80" s="21">
        <v>945938.04999999981</v>
      </c>
      <c r="Q80" s="36">
        <v>0</v>
      </c>
      <c r="R80" s="31">
        <f t="shared" si="20"/>
        <v>945938.04999999981</v>
      </c>
      <c r="S80" s="106">
        <v>374940.21</v>
      </c>
      <c r="T80" s="66">
        <v>42554.58</v>
      </c>
      <c r="U80" s="67">
        <v>35015.639999999992</v>
      </c>
      <c r="V80" s="67">
        <v>11357.409999999998</v>
      </c>
      <c r="W80" s="68">
        <f t="shared" si="27"/>
        <v>88927.63</v>
      </c>
      <c r="X80" s="107">
        <v>1395.88</v>
      </c>
      <c r="Y80" s="69">
        <v>266299.37000000005</v>
      </c>
      <c r="AA80" s="58" t="s">
        <v>30</v>
      </c>
      <c r="AB80" s="59" t="s">
        <v>62</v>
      </c>
      <c r="AC80" s="70">
        <f t="shared" si="21"/>
        <v>0.33269410529566001</v>
      </c>
      <c r="AD80" s="71">
        <v>0</v>
      </c>
      <c r="AE80" s="72">
        <f t="shared" si="22"/>
        <v>0.4423937648533236</v>
      </c>
      <c r="AF80" s="72">
        <f t="shared" si="22"/>
        <v>0.3362297418033664</v>
      </c>
      <c r="AG80" s="70">
        <f t="shared" si="23"/>
        <v>0.28689555859792271</v>
      </c>
      <c r="AH80" s="73">
        <f t="shared" si="24"/>
        <v>-0.24597294237660638</v>
      </c>
      <c r="AI80" s="74">
        <f t="shared" si="25"/>
        <v>-0.3334008369866015</v>
      </c>
      <c r="AJ80" s="75">
        <f t="shared" si="26"/>
        <v>-2.1450026274175693E-3</v>
      </c>
      <c r="AK80" s="75">
        <f t="shared" si="26"/>
        <v>10.101384073129495</v>
      </c>
      <c r="AL80" s="116">
        <f t="shared" si="26"/>
        <v>-0.40227898398708195</v>
      </c>
    </row>
    <row r="81" spans="1:38" x14ac:dyDescent="0.25">
      <c r="A81" s="58" t="s">
        <v>31</v>
      </c>
      <c r="B81" s="59" t="s">
        <v>62</v>
      </c>
      <c r="C81" s="21">
        <v>1673404.6690556221</v>
      </c>
      <c r="D81" s="36">
        <v>137744.97971301578</v>
      </c>
      <c r="E81" s="31">
        <f t="shared" si="18"/>
        <v>1811149.6487686378</v>
      </c>
      <c r="F81" s="27">
        <v>665044.88</v>
      </c>
      <c r="G81" s="66">
        <v>357575.09000000008</v>
      </c>
      <c r="H81" s="67">
        <v>65961.510000000009</v>
      </c>
      <c r="I81" s="67">
        <v>60815.469999999987</v>
      </c>
      <c r="J81" s="68">
        <f t="shared" si="19"/>
        <v>484352.07000000007</v>
      </c>
      <c r="K81" s="43">
        <v>89376.21</v>
      </c>
      <c r="L81" s="69">
        <v>211288.78999999998</v>
      </c>
      <c r="N81" s="58" t="s">
        <v>31</v>
      </c>
      <c r="O81" s="59" t="s">
        <v>62</v>
      </c>
      <c r="P81" s="21">
        <v>1251291.6400000001</v>
      </c>
      <c r="Q81" s="36">
        <v>0</v>
      </c>
      <c r="R81" s="31">
        <f t="shared" si="20"/>
        <v>1251291.6400000001</v>
      </c>
      <c r="S81" s="106">
        <v>495972.81</v>
      </c>
      <c r="T81" s="66">
        <v>283662.26999999996</v>
      </c>
      <c r="U81" s="67">
        <v>33389.229999999996</v>
      </c>
      <c r="V81" s="67">
        <v>82887.739999999991</v>
      </c>
      <c r="W81" s="68">
        <f t="shared" si="27"/>
        <v>399939.23999999993</v>
      </c>
      <c r="X81" s="107">
        <v>8362.07</v>
      </c>
      <c r="Y81" s="69">
        <v>352262.16</v>
      </c>
      <c r="AA81" s="58" t="s">
        <v>31</v>
      </c>
      <c r="AB81" s="59" t="s">
        <v>62</v>
      </c>
      <c r="AC81" s="70">
        <f t="shared" si="21"/>
        <v>0.33734184386912536</v>
      </c>
      <c r="AD81" s="71">
        <v>0</v>
      </c>
      <c r="AE81" s="72">
        <f t="shared" si="22"/>
        <v>0.44742407834566666</v>
      </c>
      <c r="AF81" s="72">
        <f t="shared" si="22"/>
        <v>0.34088979595474189</v>
      </c>
      <c r="AG81" s="70">
        <f t="shared" si="23"/>
        <v>0.26056627129156129</v>
      </c>
      <c r="AH81" s="73">
        <f t="shared" si="24"/>
        <v>0.97553252950127978</v>
      </c>
      <c r="AI81" s="74">
        <f t="shared" si="25"/>
        <v>-0.26629113063041654</v>
      </c>
      <c r="AJ81" s="75">
        <f t="shared" si="26"/>
        <v>0.2110641356422045</v>
      </c>
      <c r="AK81" s="75">
        <f t="shared" si="26"/>
        <v>9.68828770866544</v>
      </c>
      <c r="AL81" s="116">
        <f t="shared" si="26"/>
        <v>-0.40019447447889378</v>
      </c>
    </row>
    <row r="82" spans="1:38" x14ac:dyDescent="0.25">
      <c r="A82" s="58" t="s">
        <v>44</v>
      </c>
      <c r="B82" s="59" t="s">
        <v>62</v>
      </c>
      <c r="C82" s="21">
        <v>1309390.6606937172</v>
      </c>
      <c r="D82" s="36">
        <v>107781.45497553487</v>
      </c>
      <c r="E82" s="31">
        <f t="shared" si="18"/>
        <v>1417172.1156692521</v>
      </c>
      <c r="F82" s="27">
        <v>520378.35</v>
      </c>
      <c r="G82" s="66">
        <v>63274.979999999996</v>
      </c>
      <c r="H82" s="67">
        <v>149120.73000000001</v>
      </c>
      <c r="I82" s="67">
        <v>13563.219999999998</v>
      </c>
      <c r="J82" s="68">
        <f>+G82+H82+I82</f>
        <v>225958.93000000002</v>
      </c>
      <c r="K82" s="43">
        <v>16412.12</v>
      </c>
      <c r="L82" s="69">
        <v>165327.36000000002</v>
      </c>
      <c r="N82" s="58" t="s">
        <v>44</v>
      </c>
      <c r="O82" s="59" t="s">
        <v>62</v>
      </c>
      <c r="P82" s="21">
        <v>980449.21000000008</v>
      </c>
      <c r="Q82" s="36">
        <v>0</v>
      </c>
      <c r="R82" s="31">
        <f t="shared" si="20"/>
        <v>980449.21000000008</v>
      </c>
      <c r="S82" s="106">
        <v>388619.36</v>
      </c>
      <c r="T82" s="66">
        <v>50575.539999999994</v>
      </c>
      <c r="U82" s="67">
        <v>169216.32</v>
      </c>
      <c r="V82" s="67">
        <v>46569.94</v>
      </c>
      <c r="W82" s="68">
        <f t="shared" si="27"/>
        <v>266361.8</v>
      </c>
      <c r="X82" s="107">
        <v>1590.44</v>
      </c>
      <c r="Y82" s="69">
        <v>276014.90999999997</v>
      </c>
      <c r="AA82" s="58" t="s">
        <v>44</v>
      </c>
      <c r="AB82" s="59" t="s">
        <v>62</v>
      </c>
      <c r="AC82" s="70">
        <f t="shared" si="21"/>
        <v>0.33550075550952507</v>
      </c>
      <c r="AD82" s="71">
        <v>0</v>
      </c>
      <c r="AE82" s="72">
        <f t="shared" si="22"/>
        <v>0.44543144225620002</v>
      </c>
      <c r="AF82" s="72">
        <f t="shared" si="22"/>
        <v>0.33904381397776984</v>
      </c>
      <c r="AG82" s="70">
        <f t="shared" si="23"/>
        <v>0.25109845589389668</v>
      </c>
      <c r="AH82" s="73">
        <f t="shared" si="24"/>
        <v>-0.11875680785399423</v>
      </c>
      <c r="AI82" s="74">
        <f t="shared" si="25"/>
        <v>-0.70875590563354818</v>
      </c>
      <c r="AJ82" s="75">
        <f t="shared" si="26"/>
        <v>-0.15168417543356427</v>
      </c>
      <c r="AK82" s="75">
        <f t="shared" si="26"/>
        <v>9.3192324136716866</v>
      </c>
      <c r="AL82" s="116">
        <f t="shared" si="26"/>
        <v>-0.40102018401831974</v>
      </c>
    </row>
    <row r="83" spans="1:38" ht="14.25" thickBot="1" x14ac:dyDescent="0.3">
      <c r="A83" s="79" t="s">
        <v>33</v>
      </c>
      <c r="B83" s="80" t="s">
        <v>88</v>
      </c>
      <c r="C83" s="23">
        <v>5168389.910979053</v>
      </c>
      <c r="D83" s="38">
        <v>425431.9212809017</v>
      </c>
      <c r="E83" s="33">
        <f t="shared" si="18"/>
        <v>5593821.8322599549</v>
      </c>
      <c r="F83" s="28">
        <v>2054022.74</v>
      </c>
      <c r="G83" s="81">
        <v>1478977.9200000002</v>
      </c>
      <c r="H83" s="82">
        <v>114731.47999999998</v>
      </c>
      <c r="I83" s="82">
        <v>501333.43999999989</v>
      </c>
      <c r="J83" s="83">
        <f>+G83+H83+I83</f>
        <v>2095042.84</v>
      </c>
      <c r="K83" s="44">
        <v>458261.5</v>
      </c>
      <c r="L83" s="84">
        <v>652575.42999999993</v>
      </c>
      <c r="N83" s="79" t="s">
        <v>33</v>
      </c>
      <c r="O83" s="80" t="s">
        <v>88</v>
      </c>
      <c r="P83" s="23">
        <v>3799060.43</v>
      </c>
      <c r="Q83" s="38">
        <v>0</v>
      </c>
      <c r="R83" s="33">
        <f t="shared" si="20"/>
        <v>3799060.43</v>
      </c>
      <c r="S83" s="110">
        <v>1505828.54</v>
      </c>
      <c r="T83" s="81">
        <v>1153195.3700000001</v>
      </c>
      <c r="U83" s="82">
        <v>185194.05000000002</v>
      </c>
      <c r="V83" s="82">
        <v>511227.64999999997</v>
      </c>
      <c r="W83" s="83">
        <f t="shared" si="27"/>
        <v>1849617.07</v>
      </c>
      <c r="X83" s="111">
        <v>42732.82</v>
      </c>
      <c r="Y83" s="84">
        <v>1069507.03</v>
      </c>
      <c r="AA83" s="76" t="s">
        <v>33</v>
      </c>
      <c r="AB83" s="77" t="s">
        <v>88</v>
      </c>
      <c r="AC83" s="85">
        <f t="shared" si="21"/>
        <v>0.36043898385134465</v>
      </c>
      <c r="AD83" s="86">
        <v>0</v>
      </c>
      <c r="AE83" s="87">
        <f t="shared" si="22"/>
        <v>0.47242244110867038</v>
      </c>
      <c r="AF83" s="87">
        <f t="shared" si="22"/>
        <v>0.36404822025753347</v>
      </c>
      <c r="AG83" s="85">
        <f t="shared" si="23"/>
        <v>0.28250421262097158</v>
      </c>
      <c r="AH83" s="88">
        <f t="shared" si="24"/>
        <v>-0.38047966443846348</v>
      </c>
      <c r="AI83" s="89">
        <f t="shared" si="25"/>
        <v>-1.9353824074265336E-2</v>
      </c>
      <c r="AJ83" s="90">
        <f t="shared" si="26"/>
        <v>0.13269004378295457</v>
      </c>
      <c r="AK83" s="90">
        <f t="shared" si="26"/>
        <v>9.7238768702837781</v>
      </c>
      <c r="AL83" s="117">
        <f t="shared" si="26"/>
        <v>-0.38983530571089386</v>
      </c>
    </row>
    <row r="84" spans="1:38" ht="14.25" thickBot="1" x14ac:dyDescent="0.3">
      <c r="A84" s="2"/>
      <c r="B84" s="2"/>
      <c r="C84" s="24">
        <f t="shared" ref="C84:L84" si="28">+SUM(C6:C83)</f>
        <v>239766834.64754671</v>
      </c>
      <c r="D84" s="39">
        <f t="shared" si="28"/>
        <v>19736217.058016669</v>
      </c>
      <c r="E84" s="34">
        <f t="shared" si="28"/>
        <v>259503051.70556334</v>
      </c>
      <c r="F84" s="34">
        <f t="shared" si="28"/>
        <v>95288192.290000036</v>
      </c>
      <c r="G84" s="24">
        <f t="shared" si="28"/>
        <v>55735406.309999995</v>
      </c>
      <c r="H84" s="24">
        <f t="shared" si="28"/>
        <v>8716987.8300000001</v>
      </c>
      <c r="I84" s="24">
        <f t="shared" si="28"/>
        <v>17732083.719999999</v>
      </c>
      <c r="J84" s="34">
        <f t="shared" si="28"/>
        <v>82184477.860000014</v>
      </c>
      <c r="K84" s="113">
        <f t="shared" si="28"/>
        <v>19570861.010000005</v>
      </c>
      <c r="L84" s="91">
        <f t="shared" si="28"/>
        <v>30273634.229999997</v>
      </c>
      <c r="N84" s="2" t="s">
        <v>49</v>
      </c>
      <c r="O84" s="2"/>
      <c r="P84" s="24">
        <f t="shared" ref="P84:Y84" si="29">+SUM(P6:P83)</f>
        <v>180309184.23000005</v>
      </c>
      <c r="Q84" s="39">
        <f t="shared" si="29"/>
        <v>0</v>
      </c>
      <c r="R84" s="34">
        <f t="shared" si="29"/>
        <v>180309184.23000005</v>
      </c>
      <c r="S84" s="112">
        <f t="shared" si="29"/>
        <v>71468912.069999993</v>
      </c>
      <c r="T84" s="24">
        <f t="shared" si="29"/>
        <v>42773374.94000002</v>
      </c>
      <c r="U84" s="24">
        <f t="shared" si="29"/>
        <v>10688568.709999999</v>
      </c>
      <c r="V84" s="24">
        <f t="shared" si="29"/>
        <v>17447549.109999999</v>
      </c>
      <c r="W84" s="34">
        <f t="shared" si="29"/>
        <v>70909492.759999961</v>
      </c>
      <c r="X84" s="113">
        <f t="shared" si="29"/>
        <v>1804854.5299999991</v>
      </c>
      <c r="Y84" s="91">
        <f t="shared" si="29"/>
        <v>50760428.899999991</v>
      </c>
      <c r="AA84" s="2" t="s">
        <v>49</v>
      </c>
      <c r="AB84" s="2"/>
      <c r="AC84" s="92">
        <f t="shared" si="21"/>
        <v>0.32975386512593419</v>
      </c>
      <c r="AD84" s="93">
        <v>0</v>
      </c>
      <c r="AE84" s="94">
        <f t="shared" si="22"/>
        <v>0.4392115011431954</v>
      </c>
      <c r="AF84" s="94">
        <f t="shared" si="22"/>
        <v>0.33328169591654522</v>
      </c>
      <c r="AG84" s="92">
        <f t="shared" si="23"/>
        <v>0.30303971543471508</v>
      </c>
      <c r="AH84" s="95">
        <f t="shared" si="24"/>
        <v>-0.18445695897107628</v>
      </c>
      <c r="AI84" s="96">
        <f t="shared" si="25"/>
        <v>1.6307998802933321E-2</v>
      </c>
      <c r="AJ84" s="97">
        <f t="shared" si="26"/>
        <v>0.15900529902479121</v>
      </c>
      <c r="AK84" s="97">
        <f t="shared" si="26"/>
        <v>9.8434561814796311</v>
      </c>
      <c r="AL84" s="118">
        <f t="shared" si="26"/>
        <v>-0.40359774560533701</v>
      </c>
    </row>
    <row r="85" spans="1:38" ht="11.25" customHeight="1" thickBot="1" x14ac:dyDescent="0.3">
      <c r="F85" s="119"/>
      <c r="K85" s="119"/>
      <c r="L85" s="119"/>
      <c r="S85" s="119"/>
      <c r="X85" s="119"/>
      <c r="Y85" s="119"/>
      <c r="AE85" s="8"/>
      <c r="AF85" s="8"/>
      <c r="AG85" s="8"/>
      <c r="AH85" s="8"/>
      <c r="AI85" s="8"/>
      <c r="AJ85" s="8"/>
      <c r="AK85" s="8"/>
      <c r="AL85" s="8"/>
    </row>
    <row r="86" spans="1:38" ht="14.25" thickBot="1" x14ac:dyDescent="0.3">
      <c r="E86" s="2"/>
      <c r="F86" s="40">
        <f>SUM(E84:F84)</f>
        <v>354791243.99556339</v>
      </c>
      <c r="G86" s="2"/>
      <c r="H86" s="3"/>
      <c r="I86" s="3"/>
      <c r="J86" s="3"/>
      <c r="K86" s="40">
        <f>+J84+K84</f>
        <v>101755338.87000002</v>
      </c>
      <c r="L86" s="98">
        <f>SUM(L84)</f>
        <v>30273634.229999997</v>
      </c>
      <c r="R86" s="2"/>
      <c r="S86" s="40">
        <f>SUM(R84:S84)</f>
        <v>251778096.30000004</v>
      </c>
      <c r="T86" s="2"/>
      <c r="U86" s="3"/>
      <c r="V86" s="3"/>
      <c r="W86" s="3"/>
      <c r="X86" s="40">
        <f>+W84+X84</f>
        <v>72714347.289999962</v>
      </c>
      <c r="Y86" s="98">
        <f>SUM(Y84)</f>
        <v>50760428.899999991</v>
      </c>
      <c r="AE86" s="5"/>
      <c r="AF86" s="6">
        <f>+(F86-S86)/S86</f>
        <v>0.40914261093157422</v>
      </c>
      <c r="AG86" s="5"/>
      <c r="AH86" s="7"/>
      <c r="AI86" s="7"/>
      <c r="AJ86" s="7"/>
      <c r="AK86" s="6">
        <f>+(K86-X86)/X86</f>
        <v>0.3993846147608055</v>
      </c>
      <c r="AL86" s="6">
        <f>+(L86-Y86)/Y86</f>
        <v>-0.40359774560533701</v>
      </c>
    </row>
    <row r="89" spans="1:38" x14ac:dyDescent="0.25">
      <c r="A89" s="99"/>
      <c r="B89" s="99"/>
      <c r="C89" s="99"/>
      <c r="D89" s="99"/>
      <c r="E89" s="99"/>
      <c r="F89" s="99"/>
      <c r="G89" s="99"/>
      <c r="H89" s="99"/>
      <c r="I89" s="99"/>
      <c r="J89" s="99"/>
    </row>
    <row r="96" spans="1:38" x14ac:dyDescent="0.25">
      <c r="A96" s="99"/>
      <c r="B96" s="99"/>
      <c r="C96" s="114"/>
      <c r="D96" s="114"/>
      <c r="E96" s="114"/>
      <c r="F96" s="114"/>
    </row>
    <row r="97" spans="1:1" x14ac:dyDescent="0.25">
      <c r="A97" s="114"/>
    </row>
  </sheetData>
  <autoFilter ref="A3:L8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8">
    <mergeCell ref="C4:F4"/>
    <mergeCell ref="G4:K4"/>
    <mergeCell ref="P4:S4"/>
    <mergeCell ref="T4:X4"/>
    <mergeCell ref="AC4:AF4"/>
    <mergeCell ref="AG4:AK4"/>
    <mergeCell ref="A1:L1"/>
    <mergeCell ref="N1:Y1"/>
    <mergeCell ref="AA1:AL1"/>
    <mergeCell ref="A3:A5"/>
    <mergeCell ref="C3:K3"/>
    <mergeCell ref="L3:L5"/>
    <mergeCell ref="N3:N5"/>
    <mergeCell ref="P3:X3"/>
    <mergeCell ref="Y3:Y5"/>
    <mergeCell ref="AA3:AA5"/>
    <mergeCell ref="AC3:AK3"/>
    <mergeCell ref="AL3:AL5"/>
  </mergeCells>
  <printOptions horizontalCentered="1" verticalCentered="1"/>
  <pageMargins left="0.43307086614173229" right="0.15748031496062992" top="0.39370078740157483" bottom="0.15748031496062992" header="0.15748031496062992" footer="0.15748031496062992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"/>
  <sheetViews>
    <sheetView showGridLines="0" zoomScale="78" zoomScaleNormal="78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XFD1"/>
    </sheetView>
  </sheetViews>
  <sheetFormatPr baseColWidth="10" defaultRowHeight="13.5" x14ac:dyDescent="0.25"/>
  <cols>
    <col min="1" max="1" width="27.5703125" style="1" customWidth="1"/>
    <col min="2" max="2" width="13.42578125" style="1" customWidth="1"/>
    <col min="3" max="12" width="14.7109375" style="1" customWidth="1"/>
    <col min="13" max="13" width="1.28515625" style="100" customWidth="1"/>
    <col min="14" max="14" width="27.5703125" style="1" customWidth="1"/>
    <col min="15" max="15" width="13.42578125" style="1" customWidth="1"/>
    <col min="16" max="25" width="14.5703125" style="1" customWidth="1"/>
    <col min="26" max="26" width="1.42578125" style="1" customWidth="1"/>
    <col min="27" max="27" width="29.5703125" style="1" customWidth="1"/>
    <col min="28" max="28" width="13" style="1" customWidth="1"/>
    <col min="29" max="38" width="12.85546875" style="1" customWidth="1"/>
    <col min="39" max="16384" width="11.42578125" style="1"/>
  </cols>
  <sheetData>
    <row r="1" spans="1:38" x14ac:dyDescent="0.25">
      <c r="A1" s="132" t="s">
        <v>92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N1" s="132" t="s">
        <v>92</v>
      </c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AA1" s="132" t="s">
        <v>92</v>
      </c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</row>
    <row r="2" spans="1:38" ht="14.25" thickBot="1" x14ac:dyDescent="0.3">
      <c r="A2" s="1" t="s">
        <v>97</v>
      </c>
      <c r="B2" s="1" t="s">
        <v>99</v>
      </c>
      <c r="N2" s="1" t="s">
        <v>97</v>
      </c>
      <c r="O2" s="1" t="s">
        <v>100</v>
      </c>
      <c r="AA2" s="1" t="s">
        <v>97</v>
      </c>
      <c r="AB2" s="11" t="s">
        <v>101</v>
      </c>
      <c r="AC2" s="11"/>
      <c r="AD2" s="11"/>
    </row>
    <row r="3" spans="1:38" ht="26.25" thickBot="1" x14ac:dyDescent="0.3">
      <c r="A3" s="133" t="s">
        <v>50</v>
      </c>
      <c r="B3" s="12" t="s">
        <v>91</v>
      </c>
      <c r="C3" s="129" t="s">
        <v>56</v>
      </c>
      <c r="D3" s="130"/>
      <c r="E3" s="130"/>
      <c r="F3" s="130"/>
      <c r="G3" s="130"/>
      <c r="H3" s="130"/>
      <c r="I3" s="130"/>
      <c r="J3" s="130"/>
      <c r="K3" s="131"/>
      <c r="L3" s="136" t="s">
        <v>96</v>
      </c>
      <c r="N3" s="133" t="s">
        <v>50</v>
      </c>
      <c r="O3" s="12" t="s">
        <v>91</v>
      </c>
      <c r="P3" s="129" t="s">
        <v>56</v>
      </c>
      <c r="Q3" s="130"/>
      <c r="R3" s="130"/>
      <c r="S3" s="130"/>
      <c r="T3" s="130"/>
      <c r="U3" s="130"/>
      <c r="V3" s="130"/>
      <c r="W3" s="130"/>
      <c r="X3" s="131"/>
      <c r="Y3" s="136" t="s">
        <v>96</v>
      </c>
      <c r="AA3" s="133" t="s">
        <v>50</v>
      </c>
      <c r="AB3" s="4" t="s">
        <v>91</v>
      </c>
      <c r="AC3" s="139" t="s">
        <v>56</v>
      </c>
      <c r="AD3" s="140"/>
      <c r="AE3" s="140"/>
      <c r="AF3" s="140"/>
      <c r="AG3" s="140"/>
      <c r="AH3" s="140"/>
      <c r="AI3" s="140"/>
      <c r="AJ3" s="140"/>
      <c r="AK3" s="141"/>
      <c r="AL3" s="136" t="s">
        <v>96</v>
      </c>
    </row>
    <row r="4" spans="1:38" ht="16.5" customHeight="1" thickBot="1" x14ac:dyDescent="0.3">
      <c r="A4" s="134"/>
      <c r="B4" s="13" t="s">
        <v>95</v>
      </c>
      <c r="C4" s="120" t="s">
        <v>57</v>
      </c>
      <c r="D4" s="121"/>
      <c r="E4" s="121"/>
      <c r="F4" s="122"/>
      <c r="G4" s="123" t="s">
        <v>58</v>
      </c>
      <c r="H4" s="124"/>
      <c r="I4" s="124"/>
      <c r="J4" s="124"/>
      <c r="K4" s="125"/>
      <c r="L4" s="137"/>
      <c r="N4" s="134"/>
      <c r="O4" s="13" t="s">
        <v>95</v>
      </c>
      <c r="P4" s="120" t="s">
        <v>57</v>
      </c>
      <c r="Q4" s="121"/>
      <c r="R4" s="121"/>
      <c r="S4" s="122"/>
      <c r="T4" s="123" t="s">
        <v>58</v>
      </c>
      <c r="U4" s="124"/>
      <c r="V4" s="124"/>
      <c r="W4" s="124"/>
      <c r="X4" s="125"/>
      <c r="Y4" s="137"/>
      <c r="AA4" s="134"/>
      <c r="AB4" s="9" t="s">
        <v>95</v>
      </c>
      <c r="AC4" s="126" t="s">
        <v>57</v>
      </c>
      <c r="AD4" s="127"/>
      <c r="AE4" s="127"/>
      <c r="AF4" s="128"/>
      <c r="AG4" s="129" t="s">
        <v>58</v>
      </c>
      <c r="AH4" s="130"/>
      <c r="AI4" s="130"/>
      <c r="AJ4" s="130"/>
      <c r="AK4" s="131"/>
      <c r="AL4" s="137"/>
    </row>
    <row r="5" spans="1:38" s="17" customFormat="1" ht="54" customHeight="1" thickBot="1" x14ac:dyDescent="0.25">
      <c r="A5" s="135"/>
      <c r="B5" s="14">
        <v>42348</v>
      </c>
      <c r="C5" s="18" t="s">
        <v>93</v>
      </c>
      <c r="D5" s="19" t="s">
        <v>98</v>
      </c>
      <c r="E5" s="29" t="s">
        <v>55</v>
      </c>
      <c r="F5" s="25" t="s">
        <v>51</v>
      </c>
      <c r="G5" s="15" t="s">
        <v>52</v>
      </c>
      <c r="H5" s="16" t="s">
        <v>53</v>
      </c>
      <c r="I5" s="16" t="s">
        <v>54</v>
      </c>
      <c r="J5" s="29" t="s">
        <v>55</v>
      </c>
      <c r="K5" s="41" t="s">
        <v>51</v>
      </c>
      <c r="L5" s="138"/>
      <c r="M5" s="101"/>
      <c r="N5" s="135"/>
      <c r="O5" s="14">
        <v>42348</v>
      </c>
      <c r="P5" s="18" t="s">
        <v>93</v>
      </c>
      <c r="Q5" s="19" t="s">
        <v>98</v>
      </c>
      <c r="R5" s="29" t="s">
        <v>55</v>
      </c>
      <c r="S5" s="25" t="s">
        <v>51</v>
      </c>
      <c r="T5" s="15" t="s">
        <v>52</v>
      </c>
      <c r="U5" s="16" t="s">
        <v>53</v>
      </c>
      <c r="V5" s="16" t="s">
        <v>54</v>
      </c>
      <c r="W5" s="29" t="s">
        <v>55</v>
      </c>
      <c r="X5" s="41" t="s">
        <v>51</v>
      </c>
      <c r="Y5" s="138"/>
      <c r="AA5" s="135"/>
      <c r="AB5" s="10">
        <v>42348</v>
      </c>
      <c r="AC5" s="47" t="s">
        <v>93</v>
      </c>
      <c r="AD5" s="48" t="s">
        <v>98</v>
      </c>
      <c r="AE5" s="29" t="s">
        <v>55</v>
      </c>
      <c r="AF5" s="41" t="s">
        <v>51</v>
      </c>
      <c r="AG5" s="49" t="s">
        <v>52</v>
      </c>
      <c r="AH5" s="50" t="s">
        <v>53</v>
      </c>
      <c r="AI5" s="51" t="s">
        <v>54</v>
      </c>
      <c r="AJ5" s="29" t="s">
        <v>55</v>
      </c>
      <c r="AK5" s="41" t="s">
        <v>51</v>
      </c>
      <c r="AL5" s="138"/>
    </row>
    <row r="6" spans="1:38" x14ac:dyDescent="0.25">
      <c r="A6" s="102" t="s">
        <v>60</v>
      </c>
      <c r="B6" s="53" t="s">
        <v>59</v>
      </c>
      <c r="C6" s="20">
        <v>4850976.5375540415</v>
      </c>
      <c r="D6" s="35">
        <v>405567.37132414384</v>
      </c>
      <c r="E6" s="30">
        <f t="shared" ref="E6:E37" si="0">+SUM(C6:D6)</f>
        <v>5256543.9088781849</v>
      </c>
      <c r="F6" s="103">
        <v>1024553.66</v>
      </c>
      <c r="G6" s="54">
        <v>169891.00000000006</v>
      </c>
      <c r="H6" s="55">
        <v>177073.58999999994</v>
      </c>
      <c r="I6" s="55">
        <v>403056.29</v>
      </c>
      <c r="J6" s="56">
        <f t="shared" ref="J6:J69" si="1">+G6+H6+I6</f>
        <v>750020.87999999989</v>
      </c>
      <c r="K6" s="104">
        <v>53502.53</v>
      </c>
      <c r="L6" s="57">
        <v>435282.91</v>
      </c>
      <c r="N6" s="102" t="s">
        <v>60</v>
      </c>
      <c r="O6" s="53" t="s">
        <v>59</v>
      </c>
      <c r="P6" s="20">
        <v>3815705.0599999991</v>
      </c>
      <c r="Q6" s="35">
        <v>0</v>
      </c>
      <c r="R6" s="30">
        <f t="shared" ref="R6:R37" si="2">+SUM(P6:Q6)</f>
        <v>3815705.0599999991</v>
      </c>
      <c r="S6" s="103">
        <v>829639</v>
      </c>
      <c r="T6" s="54">
        <v>121677.81000000004</v>
      </c>
      <c r="U6" s="55">
        <v>119031.60999999997</v>
      </c>
      <c r="V6" s="55">
        <v>256266.31999999992</v>
      </c>
      <c r="W6" s="56">
        <f>+T6+U6+V6</f>
        <v>496975.73999999993</v>
      </c>
      <c r="X6" s="104">
        <v>25883.01</v>
      </c>
      <c r="Y6" s="57">
        <v>566058.79</v>
      </c>
      <c r="AA6" s="105" t="s">
        <v>60</v>
      </c>
      <c r="AB6" s="59" t="s">
        <v>59</v>
      </c>
      <c r="AC6" s="60">
        <f t="shared" ref="AC6:AC37" si="3">+C6/P6-1</f>
        <v>0.27131852731669004</v>
      </c>
      <c r="AD6" s="61">
        <v>0</v>
      </c>
      <c r="AE6" s="62">
        <f t="shared" ref="AE6:AF37" si="4">+E6/R6-1</f>
        <v>0.3776075001138024</v>
      </c>
      <c r="AF6" s="62">
        <f t="shared" si="4"/>
        <v>0.23493912412507134</v>
      </c>
      <c r="AG6" s="60">
        <f t="shared" ref="AG6:AG37" si="5">+G6/T6-1</f>
        <v>0.3962365035991362</v>
      </c>
      <c r="AH6" s="63">
        <f t="shared" ref="AH6:AH37" si="6">+H6/U6-1</f>
        <v>0.48761820494572805</v>
      </c>
      <c r="AI6" s="64">
        <f t="shared" ref="AI6:AI37" si="7">+I6/V6-1</f>
        <v>0.57280242678788262</v>
      </c>
      <c r="AJ6" s="65">
        <f t="shared" ref="AJ6:AL37" si="8">+J6/W6-1</f>
        <v>0.50917000495839093</v>
      </c>
      <c r="AK6" s="65">
        <f>+K6/X6-1</f>
        <v>1.0670907286285485</v>
      </c>
      <c r="AL6" s="115">
        <f t="shared" si="8"/>
        <v>-0.23102879472996096</v>
      </c>
    </row>
    <row r="7" spans="1:38" x14ac:dyDescent="0.25">
      <c r="A7" s="105" t="s">
        <v>61</v>
      </c>
      <c r="B7" s="59" t="s">
        <v>59</v>
      </c>
      <c r="C7" s="21">
        <v>5581792.0073847631</v>
      </c>
      <c r="D7" s="36">
        <v>466667.42133009853</v>
      </c>
      <c r="E7" s="31">
        <f t="shared" si="0"/>
        <v>6048459.4287148621</v>
      </c>
      <c r="F7" s="106">
        <v>1178906.02</v>
      </c>
      <c r="G7" s="66">
        <v>560747.8200000003</v>
      </c>
      <c r="H7" s="67">
        <v>84564.61000000003</v>
      </c>
      <c r="I7" s="67">
        <v>175550.68</v>
      </c>
      <c r="J7" s="68">
        <f t="shared" si="1"/>
        <v>820863.11000000034</v>
      </c>
      <c r="K7" s="107">
        <v>163188.16999999998</v>
      </c>
      <c r="L7" s="69">
        <v>500859.69000000018</v>
      </c>
      <c r="N7" s="105" t="s">
        <v>61</v>
      </c>
      <c r="O7" s="59" t="s">
        <v>59</v>
      </c>
      <c r="P7" s="21">
        <v>4430757.8900000015</v>
      </c>
      <c r="Q7" s="36">
        <v>0</v>
      </c>
      <c r="R7" s="31">
        <f t="shared" si="2"/>
        <v>4430757.8900000015</v>
      </c>
      <c r="S7" s="106">
        <v>963368.36</v>
      </c>
      <c r="T7" s="66">
        <v>397549.08999999997</v>
      </c>
      <c r="U7" s="67">
        <v>57700.220000000008</v>
      </c>
      <c r="V7" s="67">
        <v>157593.94000000003</v>
      </c>
      <c r="W7" s="68">
        <f t="shared" ref="W7:W70" si="9">+T7+U7+V7</f>
        <v>612843.25</v>
      </c>
      <c r="X7" s="107">
        <v>74567.73</v>
      </c>
      <c r="Y7" s="69">
        <v>657301.71000000008</v>
      </c>
      <c r="AA7" s="105" t="s">
        <v>61</v>
      </c>
      <c r="AB7" s="59" t="s">
        <v>59</v>
      </c>
      <c r="AC7" s="70">
        <f t="shared" si="3"/>
        <v>0.25978267058612881</v>
      </c>
      <c r="AD7" s="71">
        <v>0</v>
      </c>
      <c r="AE7" s="72">
        <f t="shared" si="4"/>
        <v>0.36510718456676039</v>
      </c>
      <c r="AF7" s="72">
        <f t="shared" si="4"/>
        <v>0.22373338065618009</v>
      </c>
      <c r="AG7" s="70">
        <f t="shared" si="5"/>
        <v>0.41051214580820794</v>
      </c>
      <c r="AH7" s="73">
        <f t="shared" si="6"/>
        <v>0.46558557315726046</v>
      </c>
      <c r="AI7" s="74">
        <f t="shared" si="7"/>
        <v>0.11394308689788435</v>
      </c>
      <c r="AJ7" s="75">
        <f t="shared" si="8"/>
        <v>0.33943403961779839</v>
      </c>
      <c r="AK7" s="75">
        <f t="shared" si="8"/>
        <v>1.1884556496489833</v>
      </c>
      <c r="AL7" s="116">
        <f t="shared" si="8"/>
        <v>-0.23800640956798957</v>
      </c>
    </row>
    <row r="8" spans="1:38" x14ac:dyDescent="0.25">
      <c r="A8" s="105" t="s">
        <v>0</v>
      </c>
      <c r="B8" s="59" t="s">
        <v>62</v>
      </c>
      <c r="C8" s="21">
        <v>5211110.5423204489</v>
      </c>
      <c r="D8" s="36">
        <v>435676.48451131943</v>
      </c>
      <c r="E8" s="31">
        <f t="shared" si="0"/>
        <v>5646787.0268317685</v>
      </c>
      <c r="F8" s="106">
        <v>1100616.01</v>
      </c>
      <c r="G8" s="66">
        <v>274794.8299999999</v>
      </c>
      <c r="H8" s="67">
        <v>365129.68000000005</v>
      </c>
      <c r="I8" s="67">
        <v>602115.74999999977</v>
      </c>
      <c r="J8" s="68">
        <f t="shared" si="1"/>
        <v>1242040.2599999998</v>
      </c>
      <c r="K8" s="107">
        <v>140676.63</v>
      </c>
      <c r="L8" s="69">
        <v>467597.85000000015</v>
      </c>
      <c r="N8" s="105" t="s">
        <v>0</v>
      </c>
      <c r="O8" s="59" t="s">
        <v>62</v>
      </c>
      <c r="P8" s="21">
        <v>4118196.16</v>
      </c>
      <c r="Q8" s="36">
        <v>0</v>
      </c>
      <c r="R8" s="31">
        <f t="shared" si="2"/>
        <v>4118196.16</v>
      </c>
      <c r="S8" s="106">
        <v>895408.89</v>
      </c>
      <c r="T8" s="66">
        <v>200459.38</v>
      </c>
      <c r="U8" s="67">
        <v>264185.87999999995</v>
      </c>
      <c r="V8" s="67">
        <v>468449.95000000013</v>
      </c>
      <c r="W8" s="68">
        <f t="shared" si="9"/>
        <v>933095.21000000008</v>
      </c>
      <c r="X8" s="107">
        <v>76540.63</v>
      </c>
      <c r="Y8" s="69">
        <v>610933.35</v>
      </c>
      <c r="AA8" s="108" t="s">
        <v>0</v>
      </c>
      <c r="AB8" s="77" t="s">
        <v>62</v>
      </c>
      <c r="AC8" s="70">
        <f t="shared" si="3"/>
        <v>0.26538667413075556</v>
      </c>
      <c r="AD8" s="71">
        <v>0</v>
      </c>
      <c r="AE8" s="72">
        <f t="shared" si="4"/>
        <v>0.37117971253505511</v>
      </c>
      <c r="AF8" s="72">
        <f t="shared" si="4"/>
        <v>0.22917699644460754</v>
      </c>
      <c r="AG8" s="70">
        <f t="shared" si="5"/>
        <v>0.37082550090696631</v>
      </c>
      <c r="AH8" s="73">
        <f t="shared" si="6"/>
        <v>0.38209384998168772</v>
      </c>
      <c r="AI8" s="74">
        <f t="shared" si="7"/>
        <v>0.28533635236805899</v>
      </c>
      <c r="AJ8" s="75">
        <f t="shared" si="8"/>
        <v>0.33109702706543698</v>
      </c>
      <c r="AK8" s="75">
        <f t="shared" si="8"/>
        <v>0.83793404888357981</v>
      </c>
      <c r="AL8" s="116">
        <f t="shared" si="8"/>
        <v>-0.23461724589106137</v>
      </c>
    </row>
    <row r="9" spans="1:38" x14ac:dyDescent="0.25">
      <c r="A9" s="105" t="s">
        <v>1</v>
      </c>
      <c r="B9" s="59" t="s">
        <v>63</v>
      </c>
      <c r="C9" s="21">
        <v>5246268.7433134755</v>
      </c>
      <c r="D9" s="36">
        <v>438615.89661666378</v>
      </c>
      <c r="E9" s="31">
        <f t="shared" si="0"/>
        <v>5684884.6399301393</v>
      </c>
      <c r="F9" s="106">
        <v>1108041.6099999999</v>
      </c>
      <c r="G9" s="66">
        <v>278494.09999999998</v>
      </c>
      <c r="H9" s="67">
        <v>253295.43000000002</v>
      </c>
      <c r="I9" s="67">
        <v>291968.35999999993</v>
      </c>
      <c r="J9" s="68">
        <f t="shared" si="1"/>
        <v>823757.8899999999</v>
      </c>
      <c r="K9" s="107">
        <v>99920.61</v>
      </c>
      <c r="L9" s="69">
        <v>470752.9</v>
      </c>
      <c r="N9" s="105" t="s">
        <v>1</v>
      </c>
      <c r="O9" s="59" t="s">
        <v>63</v>
      </c>
      <c r="P9" s="21">
        <v>4152496.209999999</v>
      </c>
      <c r="Q9" s="36">
        <v>0</v>
      </c>
      <c r="R9" s="31">
        <f t="shared" si="2"/>
        <v>4152496.209999999</v>
      </c>
      <c r="S9" s="106">
        <v>902866.65</v>
      </c>
      <c r="T9" s="66">
        <v>199825.12</v>
      </c>
      <c r="U9" s="67">
        <v>166477.59</v>
      </c>
      <c r="V9" s="67">
        <v>189590.73000000004</v>
      </c>
      <c r="W9" s="68">
        <f t="shared" si="9"/>
        <v>555893.43999999994</v>
      </c>
      <c r="X9" s="107">
        <v>49934.35</v>
      </c>
      <c r="Y9" s="69">
        <v>616021.6599999998</v>
      </c>
      <c r="AA9" s="105" t="s">
        <v>1</v>
      </c>
      <c r="AB9" s="59" t="s">
        <v>63</v>
      </c>
      <c r="AC9" s="70">
        <f t="shared" si="3"/>
        <v>0.26340121170477282</v>
      </c>
      <c r="AD9" s="71">
        <v>0</v>
      </c>
      <c r="AE9" s="72">
        <f t="shared" si="4"/>
        <v>0.36902825491805591</v>
      </c>
      <c r="AF9" s="72">
        <f t="shared" si="4"/>
        <v>0.2272483538958936</v>
      </c>
      <c r="AG9" s="70">
        <f t="shared" si="5"/>
        <v>0.39368914178557723</v>
      </c>
      <c r="AH9" s="73">
        <f t="shared" si="6"/>
        <v>0.521498659369108</v>
      </c>
      <c r="AI9" s="74">
        <f t="shared" si="7"/>
        <v>0.53999280450051468</v>
      </c>
      <c r="AJ9" s="75">
        <f t="shared" si="8"/>
        <v>0.48186294481186898</v>
      </c>
      <c r="AK9" s="75">
        <f t="shared" si="8"/>
        <v>1.001039564948778</v>
      </c>
      <c r="AL9" s="116">
        <f t="shared" si="8"/>
        <v>-0.23581761719222638</v>
      </c>
    </row>
    <row r="10" spans="1:38" x14ac:dyDescent="0.25">
      <c r="A10" s="105" t="s">
        <v>2</v>
      </c>
      <c r="B10" s="59" t="s">
        <v>59</v>
      </c>
      <c r="C10" s="21">
        <v>9057322.7087927014</v>
      </c>
      <c r="D10" s="36">
        <v>757240.22447894735</v>
      </c>
      <c r="E10" s="31">
        <f t="shared" si="0"/>
        <v>9814562.9332716484</v>
      </c>
      <c r="F10" s="106">
        <v>1912957.75</v>
      </c>
      <c r="G10" s="66">
        <v>1705877.6700000002</v>
      </c>
      <c r="H10" s="67">
        <v>619404.66999999993</v>
      </c>
      <c r="I10" s="67">
        <v>2049190.8400000003</v>
      </c>
      <c r="J10" s="68">
        <f t="shared" si="1"/>
        <v>4374473.18</v>
      </c>
      <c r="K10" s="107">
        <v>790393.15</v>
      </c>
      <c r="L10" s="69">
        <v>812722.51</v>
      </c>
      <c r="N10" s="105" t="s">
        <v>2</v>
      </c>
      <c r="O10" s="59" t="s">
        <v>59</v>
      </c>
      <c r="P10" s="21">
        <v>7499813.2500000009</v>
      </c>
      <c r="Q10" s="36">
        <v>0</v>
      </c>
      <c r="R10" s="31">
        <f t="shared" si="2"/>
        <v>7499813.2500000009</v>
      </c>
      <c r="S10" s="106">
        <v>1630665.21</v>
      </c>
      <c r="T10" s="66">
        <v>1243617.44</v>
      </c>
      <c r="U10" s="67">
        <v>444998.12000000017</v>
      </c>
      <c r="V10" s="67">
        <v>1443057.9299999997</v>
      </c>
      <c r="W10" s="68">
        <f t="shared" si="9"/>
        <v>3131673.4899999998</v>
      </c>
      <c r="X10" s="107">
        <v>425473.43</v>
      </c>
      <c r="Y10" s="69">
        <v>1112595.2100000002</v>
      </c>
      <c r="AA10" s="105" t="s">
        <v>2</v>
      </c>
      <c r="AB10" s="59" t="s">
        <v>59</v>
      </c>
      <c r="AC10" s="70">
        <f t="shared" si="3"/>
        <v>0.20767309889918928</v>
      </c>
      <c r="AD10" s="71">
        <v>0</v>
      </c>
      <c r="AE10" s="72">
        <f t="shared" si="4"/>
        <v>0.3086409762631952</v>
      </c>
      <c r="AF10" s="72">
        <f t="shared" si="4"/>
        <v>0.17311495840400015</v>
      </c>
      <c r="AG10" s="70">
        <f t="shared" si="5"/>
        <v>0.37170613335882474</v>
      </c>
      <c r="AH10" s="73">
        <f t="shared" si="6"/>
        <v>0.39192648723999035</v>
      </c>
      <c r="AI10" s="74">
        <f t="shared" si="7"/>
        <v>0.42003366420639865</v>
      </c>
      <c r="AJ10" s="75">
        <f t="shared" si="8"/>
        <v>0.3968484243228052</v>
      </c>
      <c r="AK10" s="75">
        <f t="shared" si="8"/>
        <v>0.85767922100329508</v>
      </c>
      <c r="AL10" s="116">
        <f t="shared" si="8"/>
        <v>-0.26952542785079947</v>
      </c>
    </row>
    <row r="11" spans="1:38" x14ac:dyDescent="0.25">
      <c r="A11" s="105" t="s">
        <v>3</v>
      </c>
      <c r="B11" s="59" t="s">
        <v>59</v>
      </c>
      <c r="C11" s="21">
        <v>8639985.3607889898</v>
      </c>
      <c r="D11" s="36">
        <v>722348.60835280607</v>
      </c>
      <c r="E11" s="31">
        <f t="shared" si="0"/>
        <v>9362333.9691417962</v>
      </c>
      <c r="F11" s="106">
        <v>1824813.75</v>
      </c>
      <c r="G11" s="66">
        <v>1718742.7400000005</v>
      </c>
      <c r="H11" s="67">
        <v>344092.02</v>
      </c>
      <c r="I11" s="67">
        <v>1378284.2000000002</v>
      </c>
      <c r="J11" s="68">
        <f t="shared" si="1"/>
        <v>3441118.9600000009</v>
      </c>
      <c r="K11" s="107">
        <v>578306.88</v>
      </c>
      <c r="L11" s="69">
        <v>775274.37999999977</v>
      </c>
      <c r="N11" s="105" t="s">
        <v>3</v>
      </c>
      <c r="O11" s="59" t="s">
        <v>59</v>
      </c>
      <c r="P11" s="21">
        <v>6897329.4600000018</v>
      </c>
      <c r="Q11" s="36">
        <v>0</v>
      </c>
      <c r="R11" s="31">
        <f t="shared" si="2"/>
        <v>6897329.4600000018</v>
      </c>
      <c r="S11" s="106">
        <v>1499668.72</v>
      </c>
      <c r="T11" s="66">
        <v>1201518.7000000002</v>
      </c>
      <c r="U11" s="67">
        <v>242473.4499999999</v>
      </c>
      <c r="V11" s="67">
        <v>978424.72</v>
      </c>
      <c r="W11" s="68">
        <f t="shared" si="9"/>
        <v>2422416.87</v>
      </c>
      <c r="X11" s="107">
        <v>262694.62</v>
      </c>
      <c r="Y11" s="69">
        <v>1023216.9300000002</v>
      </c>
      <c r="AA11" s="105" t="s">
        <v>3</v>
      </c>
      <c r="AB11" s="59" t="s">
        <v>59</v>
      </c>
      <c r="AC11" s="70">
        <f t="shared" si="3"/>
        <v>0.25265661309862786</v>
      </c>
      <c r="AD11" s="71">
        <v>0</v>
      </c>
      <c r="AE11" s="72">
        <f t="shared" si="4"/>
        <v>0.35738535087198708</v>
      </c>
      <c r="AF11" s="72">
        <f t="shared" si="4"/>
        <v>0.21681123681768866</v>
      </c>
      <c r="AG11" s="70">
        <f t="shared" si="5"/>
        <v>0.4304752310554969</v>
      </c>
      <c r="AH11" s="73">
        <f t="shared" si="6"/>
        <v>0.41909153352666095</v>
      </c>
      <c r="AI11" s="74">
        <f t="shared" si="7"/>
        <v>0.40867679630988896</v>
      </c>
      <c r="AJ11" s="75">
        <f t="shared" si="8"/>
        <v>0.42053128948032836</v>
      </c>
      <c r="AK11" s="75">
        <f t="shared" si="8"/>
        <v>1.2014416587595131</v>
      </c>
      <c r="AL11" s="116">
        <f t="shared" si="8"/>
        <v>-0.24231670013513196</v>
      </c>
    </row>
    <row r="12" spans="1:38" x14ac:dyDescent="0.25">
      <c r="A12" s="105" t="s">
        <v>4</v>
      </c>
      <c r="B12" s="59" t="s">
        <v>63</v>
      </c>
      <c r="C12" s="21">
        <v>5679759.8593410067</v>
      </c>
      <c r="D12" s="36">
        <v>474858.05343985511</v>
      </c>
      <c r="E12" s="31">
        <f t="shared" si="0"/>
        <v>6154617.9127808623</v>
      </c>
      <c r="F12" s="106">
        <v>1199597.3799999999</v>
      </c>
      <c r="G12" s="66">
        <v>388069.89999999997</v>
      </c>
      <c r="H12" s="67">
        <v>336503.03000000009</v>
      </c>
      <c r="I12" s="67">
        <v>1059204.1799999997</v>
      </c>
      <c r="J12" s="68">
        <f t="shared" si="1"/>
        <v>1783777.1099999999</v>
      </c>
      <c r="K12" s="107">
        <v>181824.69999999998</v>
      </c>
      <c r="L12" s="69">
        <v>509650.45000000007</v>
      </c>
      <c r="N12" s="105" t="s">
        <v>4</v>
      </c>
      <c r="O12" s="59" t="s">
        <v>63</v>
      </c>
      <c r="P12" s="21">
        <v>4575302.4499999974</v>
      </c>
      <c r="Q12" s="36">
        <v>0</v>
      </c>
      <c r="R12" s="31">
        <f t="shared" si="2"/>
        <v>4575302.4499999974</v>
      </c>
      <c r="S12" s="106">
        <v>994796.33000000007</v>
      </c>
      <c r="T12" s="66">
        <v>275307.44000000006</v>
      </c>
      <c r="U12" s="67">
        <v>248838.09999999998</v>
      </c>
      <c r="V12" s="67">
        <v>739631.24</v>
      </c>
      <c r="W12" s="68">
        <f t="shared" si="9"/>
        <v>1263776.78</v>
      </c>
      <c r="X12" s="107">
        <v>92554.87000000001</v>
      </c>
      <c r="Y12" s="69">
        <v>678744.85999999987</v>
      </c>
      <c r="AA12" s="105" t="s">
        <v>4</v>
      </c>
      <c r="AB12" s="59" t="s">
        <v>63</v>
      </c>
      <c r="AC12" s="70">
        <f t="shared" si="3"/>
        <v>0.24139549710883257</v>
      </c>
      <c r="AD12" s="71">
        <v>0</v>
      </c>
      <c r="AE12" s="72">
        <f t="shared" si="4"/>
        <v>0.34518274584904574</v>
      </c>
      <c r="AF12" s="72">
        <f t="shared" si="4"/>
        <v>0.20587234172848201</v>
      </c>
      <c r="AG12" s="70">
        <f t="shared" si="5"/>
        <v>0.40958740526590875</v>
      </c>
      <c r="AH12" s="73">
        <f t="shared" si="6"/>
        <v>0.35229705579652038</v>
      </c>
      <c r="AI12" s="74">
        <f t="shared" si="7"/>
        <v>0.43207063563188552</v>
      </c>
      <c r="AJ12" s="75">
        <f t="shared" si="8"/>
        <v>0.41146533013527908</v>
      </c>
      <c r="AK12" s="75">
        <f t="shared" si="8"/>
        <v>0.9645071080538492</v>
      </c>
      <c r="AL12" s="116">
        <f t="shared" si="8"/>
        <v>-0.24912808916151474</v>
      </c>
    </row>
    <row r="13" spans="1:38" x14ac:dyDescent="0.25">
      <c r="A13" s="105" t="s">
        <v>45</v>
      </c>
      <c r="B13" s="59" t="s">
        <v>62</v>
      </c>
      <c r="C13" s="21">
        <v>5201608.3258358464</v>
      </c>
      <c r="D13" s="36">
        <v>434882.04880717234</v>
      </c>
      <c r="E13" s="31">
        <f t="shared" si="0"/>
        <v>5636490.3746430185</v>
      </c>
      <c r="F13" s="106">
        <v>1098609.08</v>
      </c>
      <c r="G13" s="66">
        <v>467821.12999999989</v>
      </c>
      <c r="H13" s="67">
        <v>12878.190000000004</v>
      </c>
      <c r="I13" s="67">
        <v>86317.89</v>
      </c>
      <c r="J13" s="68">
        <f t="shared" si="1"/>
        <v>567017.20999999985</v>
      </c>
      <c r="K13" s="107">
        <v>129489.24</v>
      </c>
      <c r="L13" s="69">
        <v>466745.3899999999</v>
      </c>
      <c r="N13" s="105" t="s">
        <v>45</v>
      </c>
      <c r="O13" s="59" t="s">
        <v>62</v>
      </c>
      <c r="P13" s="21">
        <v>4106914.3199999994</v>
      </c>
      <c r="Q13" s="36">
        <v>0</v>
      </c>
      <c r="R13" s="31">
        <f t="shared" si="2"/>
        <v>4106914.3199999994</v>
      </c>
      <c r="S13" s="106">
        <v>892955.89</v>
      </c>
      <c r="T13" s="66">
        <v>334827.21000000002</v>
      </c>
      <c r="U13" s="67">
        <v>12382.120000000004</v>
      </c>
      <c r="V13" s="67">
        <v>55595.77</v>
      </c>
      <c r="W13" s="68">
        <f t="shared" si="9"/>
        <v>402805.10000000003</v>
      </c>
      <c r="X13" s="107">
        <v>60522.080000000002</v>
      </c>
      <c r="Y13" s="69">
        <v>609259.64</v>
      </c>
      <c r="AA13" s="105" t="s">
        <v>45</v>
      </c>
      <c r="AB13" s="59" t="s">
        <v>62</v>
      </c>
      <c r="AC13" s="70">
        <f t="shared" si="3"/>
        <v>0.26654902453281459</v>
      </c>
      <c r="AD13" s="71">
        <v>0</v>
      </c>
      <c r="AE13" s="72">
        <f t="shared" si="4"/>
        <v>0.37243924159660069</v>
      </c>
      <c r="AF13" s="72">
        <f t="shared" si="4"/>
        <v>0.2303061016821335</v>
      </c>
      <c r="AG13" s="70">
        <f t="shared" si="5"/>
        <v>0.39720164917301637</v>
      </c>
      <c r="AH13" s="73">
        <f t="shared" si="6"/>
        <v>4.0063414019570143E-2</v>
      </c>
      <c r="AI13" s="74">
        <f t="shared" si="7"/>
        <v>0.55259815629858178</v>
      </c>
      <c r="AJ13" s="75">
        <f t="shared" si="8"/>
        <v>0.40767137754710592</v>
      </c>
      <c r="AK13" s="75">
        <f t="shared" si="8"/>
        <v>1.1395371738710898</v>
      </c>
      <c r="AL13" s="116">
        <f t="shared" si="8"/>
        <v>-0.2339138203869866</v>
      </c>
    </row>
    <row r="14" spans="1:38" x14ac:dyDescent="0.25">
      <c r="A14" s="105" t="s">
        <v>5</v>
      </c>
      <c r="B14" s="59" t="s">
        <v>63</v>
      </c>
      <c r="C14" s="21">
        <v>7347113.7858940763</v>
      </c>
      <c r="D14" s="36">
        <v>614257.6864465496</v>
      </c>
      <c r="E14" s="31">
        <f t="shared" si="0"/>
        <v>7961371.4723406257</v>
      </c>
      <c r="F14" s="106">
        <v>1551751.96</v>
      </c>
      <c r="G14" s="66">
        <v>896359.93999999971</v>
      </c>
      <c r="H14" s="67">
        <v>593571.31000000029</v>
      </c>
      <c r="I14" s="67">
        <v>1767476.0399999998</v>
      </c>
      <c r="J14" s="68">
        <f t="shared" si="1"/>
        <v>3257407.29</v>
      </c>
      <c r="K14" s="107">
        <v>447021.46</v>
      </c>
      <c r="L14" s="69">
        <v>659263.73</v>
      </c>
      <c r="N14" s="105" t="s">
        <v>5</v>
      </c>
      <c r="O14" s="59" t="s">
        <v>63</v>
      </c>
      <c r="P14" s="21">
        <v>5764066.379999998</v>
      </c>
      <c r="Q14" s="36">
        <v>0</v>
      </c>
      <c r="R14" s="31">
        <f t="shared" si="2"/>
        <v>5764066.379999998</v>
      </c>
      <c r="S14" s="106">
        <v>1253266.23</v>
      </c>
      <c r="T14" s="66">
        <v>604388.16000000027</v>
      </c>
      <c r="U14" s="67">
        <v>410445.11000000022</v>
      </c>
      <c r="V14" s="67">
        <v>1242872.9200000004</v>
      </c>
      <c r="W14" s="68">
        <f t="shared" si="9"/>
        <v>2257706.1900000009</v>
      </c>
      <c r="X14" s="107">
        <v>207269.53</v>
      </c>
      <c r="Y14" s="69">
        <v>855097.63000000024</v>
      </c>
      <c r="AA14" s="105" t="s">
        <v>5</v>
      </c>
      <c r="AB14" s="59" t="s">
        <v>63</v>
      </c>
      <c r="AC14" s="70">
        <f t="shared" si="3"/>
        <v>0.27464073130505451</v>
      </c>
      <c r="AD14" s="71">
        <v>0</v>
      </c>
      <c r="AE14" s="72">
        <f t="shared" si="4"/>
        <v>0.38120745797875921</v>
      </c>
      <c r="AF14" s="72">
        <f t="shared" si="4"/>
        <v>0.23816625937491342</v>
      </c>
      <c r="AG14" s="70">
        <f t="shared" si="5"/>
        <v>0.48308653167527194</v>
      </c>
      <c r="AH14" s="73">
        <f t="shared" si="6"/>
        <v>0.44616489644620194</v>
      </c>
      <c r="AI14" s="74">
        <f t="shared" si="7"/>
        <v>0.42208910626196539</v>
      </c>
      <c r="AJ14" s="75">
        <f t="shared" si="8"/>
        <v>0.44279503879997728</v>
      </c>
      <c r="AK14" s="75">
        <f t="shared" si="8"/>
        <v>1.1567157507425234</v>
      </c>
      <c r="AL14" s="116">
        <f t="shared" si="8"/>
        <v>-0.22901934601315665</v>
      </c>
    </row>
    <row r="15" spans="1:38" x14ac:dyDescent="0.25">
      <c r="A15" s="105" t="s">
        <v>64</v>
      </c>
      <c r="B15" s="59" t="s">
        <v>59</v>
      </c>
      <c r="C15" s="21">
        <v>24670129.54814731</v>
      </c>
      <c r="D15" s="36">
        <v>2062553.6968919479</v>
      </c>
      <c r="E15" s="31">
        <f t="shared" si="0"/>
        <v>26732683.245039258</v>
      </c>
      <c r="F15" s="106">
        <v>5210470.8</v>
      </c>
      <c r="G15" s="66">
        <v>7433430.6299999999</v>
      </c>
      <c r="H15" s="67">
        <v>2719402.5200000005</v>
      </c>
      <c r="I15" s="67">
        <v>7914041.6500000013</v>
      </c>
      <c r="J15" s="68">
        <f t="shared" si="1"/>
        <v>18066874.800000001</v>
      </c>
      <c r="K15" s="107">
        <v>2866196.3499999996</v>
      </c>
      <c r="L15" s="69">
        <v>2213674.9899999998</v>
      </c>
      <c r="N15" s="105" t="s">
        <v>64</v>
      </c>
      <c r="O15" s="59" t="s">
        <v>59</v>
      </c>
      <c r="P15" s="21">
        <v>20122138.790000003</v>
      </c>
      <c r="Q15" s="36">
        <v>0</v>
      </c>
      <c r="R15" s="31">
        <f t="shared" si="2"/>
        <v>20122138.790000003</v>
      </c>
      <c r="S15" s="106">
        <v>4375105.2300000004</v>
      </c>
      <c r="T15" s="66">
        <v>5181892.9800000032</v>
      </c>
      <c r="U15" s="67">
        <v>1978917.5000000002</v>
      </c>
      <c r="V15" s="67">
        <v>6058318.0399999982</v>
      </c>
      <c r="W15" s="68">
        <f t="shared" si="9"/>
        <v>13219128.520000001</v>
      </c>
      <c r="X15" s="107">
        <v>1341885.3</v>
      </c>
      <c r="Y15" s="69">
        <v>2985113.7300000004</v>
      </c>
      <c r="AA15" s="105" t="s">
        <v>64</v>
      </c>
      <c r="AB15" s="59" t="s">
        <v>59</v>
      </c>
      <c r="AC15" s="70">
        <f t="shared" si="3"/>
        <v>0.2260192520095079</v>
      </c>
      <c r="AD15" s="71">
        <v>0</v>
      </c>
      <c r="AE15" s="72">
        <f t="shared" si="4"/>
        <v>0.32852096509365425</v>
      </c>
      <c r="AF15" s="72">
        <f t="shared" si="4"/>
        <v>0.19093610920988047</v>
      </c>
      <c r="AG15" s="70">
        <f t="shared" si="5"/>
        <v>0.43450099388196839</v>
      </c>
      <c r="AH15" s="73">
        <f t="shared" si="6"/>
        <v>0.3741869077412272</v>
      </c>
      <c r="AI15" s="74">
        <f t="shared" si="7"/>
        <v>0.30631003485581343</v>
      </c>
      <c r="AJ15" s="75">
        <f t="shared" si="8"/>
        <v>0.36672207798460832</v>
      </c>
      <c r="AK15" s="75">
        <f t="shared" si="8"/>
        <v>1.1359473495983594</v>
      </c>
      <c r="AL15" s="116">
        <f t="shared" si="8"/>
        <v>-0.25842859260173001</v>
      </c>
    </row>
    <row r="16" spans="1:38" x14ac:dyDescent="0.25">
      <c r="A16" s="105" t="s">
        <v>65</v>
      </c>
      <c r="B16" s="59" t="s">
        <v>62</v>
      </c>
      <c r="C16" s="21">
        <v>21354711.194504909</v>
      </c>
      <c r="D16" s="36">
        <v>1785367.1353579778</v>
      </c>
      <c r="E16" s="31">
        <f t="shared" si="0"/>
        <v>23140078.329862885</v>
      </c>
      <c r="F16" s="106">
        <v>4510235.71</v>
      </c>
      <c r="G16" s="66">
        <v>5119361.0499999989</v>
      </c>
      <c r="H16" s="67">
        <v>3564710.7400000012</v>
      </c>
      <c r="I16" s="67">
        <v>6972972.1599999992</v>
      </c>
      <c r="J16" s="68">
        <f t="shared" si="1"/>
        <v>15657043.949999999</v>
      </c>
      <c r="K16" s="107">
        <v>2156585.83</v>
      </c>
      <c r="L16" s="69">
        <v>1916179.2399999998</v>
      </c>
      <c r="N16" s="105" t="s">
        <v>65</v>
      </c>
      <c r="O16" s="59" t="s">
        <v>62</v>
      </c>
      <c r="P16" s="21">
        <v>16630504.400000002</v>
      </c>
      <c r="Q16" s="36">
        <v>0</v>
      </c>
      <c r="R16" s="31">
        <f t="shared" si="2"/>
        <v>16630504.400000002</v>
      </c>
      <c r="S16" s="106">
        <v>3615928.09</v>
      </c>
      <c r="T16" s="66">
        <v>3591818.9999999995</v>
      </c>
      <c r="U16" s="67">
        <v>2491158.790000001</v>
      </c>
      <c r="V16" s="67">
        <v>4956299</v>
      </c>
      <c r="W16" s="68">
        <f t="shared" si="9"/>
        <v>11039276.790000001</v>
      </c>
      <c r="X16" s="107">
        <v>1055327.6599999999</v>
      </c>
      <c r="Y16" s="69">
        <v>2467130.7600000007</v>
      </c>
      <c r="AA16" s="105" t="s">
        <v>65</v>
      </c>
      <c r="AB16" s="59" t="s">
        <v>62</v>
      </c>
      <c r="AC16" s="70">
        <f t="shared" si="3"/>
        <v>0.2840687618894413</v>
      </c>
      <c r="AD16" s="71">
        <v>0</v>
      </c>
      <c r="AE16" s="72">
        <f t="shared" si="4"/>
        <v>0.39142372193250385</v>
      </c>
      <c r="AF16" s="72">
        <f t="shared" si="4"/>
        <v>0.24732450362418579</v>
      </c>
      <c r="AG16" s="70">
        <f t="shared" si="5"/>
        <v>0.42528369330414462</v>
      </c>
      <c r="AH16" s="73">
        <f t="shared" si="6"/>
        <v>0.43094480942340874</v>
      </c>
      <c r="AI16" s="74">
        <f t="shared" si="7"/>
        <v>0.40689094019549654</v>
      </c>
      <c r="AJ16" s="75">
        <f t="shared" si="8"/>
        <v>0.41830341315320863</v>
      </c>
      <c r="AK16" s="75">
        <f t="shared" si="8"/>
        <v>1.0435225112928435</v>
      </c>
      <c r="AL16" s="116">
        <f t="shared" si="8"/>
        <v>-0.22331670819101657</v>
      </c>
    </row>
    <row r="17" spans="1:38" x14ac:dyDescent="0.25">
      <c r="A17" s="105" t="s">
        <v>48</v>
      </c>
      <c r="B17" s="59" t="s">
        <v>62</v>
      </c>
      <c r="C17" s="21">
        <v>6351281.498307813</v>
      </c>
      <c r="D17" s="36">
        <v>531000.82465193188</v>
      </c>
      <c r="E17" s="31">
        <f t="shared" si="0"/>
        <v>6882282.3229597453</v>
      </c>
      <c r="F17" s="106">
        <v>1341426.55</v>
      </c>
      <c r="G17" s="66">
        <v>550967.01000000013</v>
      </c>
      <c r="H17" s="67">
        <v>365825.92000000004</v>
      </c>
      <c r="I17" s="67">
        <v>592744.73999999976</v>
      </c>
      <c r="J17" s="68">
        <f t="shared" si="1"/>
        <v>1509537.67</v>
      </c>
      <c r="K17" s="107">
        <v>198099.76</v>
      </c>
      <c r="L17" s="69">
        <v>569906.7200000002</v>
      </c>
      <c r="N17" s="105" t="s">
        <v>48</v>
      </c>
      <c r="O17" s="59" t="s">
        <v>62</v>
      </c>
      <c r="P17" s="21">
        <v>4835921.919999999</v>
      </c>
      <c r="Q17" s="36">
        <v>0</v>
      </c>
      <c r="R17" s="31">
        <f t="shared" si="2"/>
        <v>4835921.919999999</v>
      </c>
      <c r="S17" s="106">
        <v>1051462.1499999999</v>
      </c>
      <c r="T17" s="66">
        <v>374151.6399999999</v>
      </c>
      <c r="U17" s="67">
        <v>246444.08</v>
      </c>
      <c r="V17" s="67">
        <v>335869.99999999988</v>
      </c>
      <c r="W17" s="68">
        <f t="shared" si="9"/>
        <v>956465.71999999974</v>
      </c>
      <c r="X17" s="107">
        <v>83871.569999999992</v>
      </c>
      <c r="Y17" s="69">
        <v>717407.64999999991</v>
      </c>
      <c r="AA17" s="105" t="s">
        <v>48</v>
      </c>
      <c r="AB17" s="59" t="s">
        <v>62</v>
      </c>
      <c r="AC17" s="70">
        <f t="shared" si="3"/>
        <v>0.31335484802612656</v>
      </c>
      <c r="AD17" s="71">
        <v>0</v>
      </c>
      <c r="AE17" s="72">
        <f t="shared" si="4"/>
        <v>0.42315828022296653</v>
      </c>
      <c r="AF17" s="72">
        <f t="shared" si="4"/>
        <v>0.27577255158447711</v>
      </c>
      <c r="AG17" s="70">
        <f t="shared" si="5"/>
        <v>0.47257676058830134</v>
      </c>
      <c r="AH17" s="73">
        <f t="shared" si="6"/>
        <v>0.48441756036501293</v>
      </c>
      <c r="AI17" s="74">
        <f t="shared" si="7"/>
        <v>0.76480406109506638</v>
      </c>
      <c r="AJ17" s="75">
        <f t="shared" si="8"/>
        <v>0.57824544929848654</v>
      </c>
      <c r="AK17" s="75">
        <f t="shared" si="8"/>
        <v>1.3619417163646754</v>
      </c>
      <c r="AL17" s="116">
        <f t="shared" si="8"/>
        <v>-0.20560267234395913</v>
      </c>
    </row>
    <row r="18" spans="1:38" x14ac:dyDescent="0.25">
      <c r="A18" s="105" t="s">
        <v>66</v>
      </c>
      <c r="B18" s="59" t="s">
        <v>62</v>
      </c>
      <c r="C18" s="21">
        <v>5256341.092787154</v>
      </c>
      <c r="D18" s="36">
        <v>439457.99846305972</v>
      </c>
      <c r="E18" s="31">
        <f t="shared" si="0"/>
        <v>5695799.0912502138</v>
      </c>
      <c r="F18" s="106">
        <v>1110168.95</v>
      </c>
      <c r="G18" s="66">
        <v>577627.40999999992</v>
      </c>
      <c r="H18" s="67">
        <v>111821.24999999996</v>
      </c>
      <c r="I18" s="67">
        <v>214792.65000000002</v>
      </c>
      <c r="J18" s="68">
        <f t="shared" si="1"/>
        <v>904241.30999999994</v>
      </c>
      <c r="K18" s="107">
        <v>164583.18</v>
      </c>
      <c r="L18" s="69">
        <v>471656.66000000009</v>
      </c>
      <c r="N18" s="105" t="s">
        <v>66</v>
      </c>
      <c r="O18" s="59" t="s">
        <v>62</v>
      </c>
      <c r="P18" s="21">
        <v>4193383.6799999997</v>
      </c>
      <c r="Q18" s="36">
        <v>0</v>
      </c>
      <c r="R18" s="31">
        <f t="shared" si="2"/>
        <v>4193383.6799999997</v>
      </c>
      <c r="S18" s="106">
        <v>911756.7</v>
      </c>
      <c r="T18" s="66">
        <v>410320.31999999995</v>
      </c>
      <c r="U18" s="67">
        <v>86239.900000000009</v>
      </c>
      <c r="V18" s="67">
        <v>124763.11</v>
      </c>
      <c r="W18" s="68">
        <f t="shared" si="9"/>
        <v>621323.32999999996</v>
      </c>
      <c r="X18" s="107">
        <v>75308.100000000006</v>
      </c>
      <c r="Y18" s="69">
        <v>622087.35</v>
      </c>
      <c r="AA18" s="105" t="s">
        <v>66</v>
      </c>
      <c r="AB18" s="59" t="s">
        <v>62</v>
      </c>
      <c r="AC18" s="70">
        <f t="shared" si="3"/>
        <v>0.25348441590423576</v>
      </c>
      <c r="AD18" s="71">
        <v>0</v>
      </c>
      <c r="AE18" s="72">
        <f t="shared" si="4"/>
        <v>0.35828236238335687</v>
      </c>
      <c r="AF18" s="72">
        <f t="shared" si="4"/>
        <v>0.21761534628700829</v>
      </c>
      <c r="AG18" s="70">
        <f t="shared" si="5"/>
        <v>0.40774751296742995</v>
      </c>
      <c r="AH18" s="73">
        <f t="shared" si="6"/>
        <v>0.29663009813322994</v>
      </c>
      <c r="AI18" s="74">
        <f t="shared" si="7"/>
        <v>0.72160384588040505</v>
      </c>
      <c r="AJ18" s="75">
        <f t="shared" si="8"/>
        <v>0.45534742756239321</v>
      </c>
      <c r="AK18" s="75">
        <f t="shared" si="8"/>
        <v>1.1854645117855847</v>
      </c>
      <c r="AL18" s="116">
        <f t="shared" si="8"/>
        <v>-0.24181602471099906</v>
      </c>
    </row>
    <row r="19" spans="1:38" x14ac:dyDescent="0.25">
      <c r="A19" s="105" t="s">
        <v>67</v>
      </c>
      <c r="B19" s="59" t="s">
        <v>62</v>
      </c>
      <c r="C19" s="21">
        <v>4880908.5194805376</v>
      </c>
      <c r="D19" s="36">
        <v>408069.84379220719</v>
      </c>
      <c r="E19" s="31">
        <f t="shared" si="0"/>
        <v>5288978.3632727452</v>
      </c>
      <c r="F19" s="106">
        <v>1030875.46</v>
      </c>
      <c r="G19" s="66">
        <v>344404.56999999983</v>
      </c>
      <c r="H19" s="67">
        <v>85372.53</v>
      </c>
      <c r="I19" s="67">
        <v>157834.18999999994</v>
      </c>
      <c r="J19" s="68">
        <f t="shared" si="1"/>
        <v>587611.2899999998</v>
      </c>
      <c r="K19" s="107">
        <v>104707.44</v>
      </c>
      <c r="L19" s="69">
        <v>437968.70999999996</v>
      </c>
      <c r="N19" s="105" t="s">
        <v>67</v>
      </c>
      <c r="O19" s="59" t="s">
        <v>62</v>
      </c>
      <c r="P19" s="21">
        <v>3879459.2100000014</v>
      </c>
      <c r="Q19" s="36">
        <v>0</v>
      </c>
      <c r="R19" s="31">
        <f t="shared" si="2"/>
        <v>3879459.2100000014</v>
      </c>
      <c r="S19" s="106">
        <v>843500.8600000001</v>
      </c>
      <c r="T19" s="66">
        <v>248707.72999999998</v>
      </c>
      <c r="U19" s="67">
        <v>61631.199999999975</v>
      </c>
      <c r="V19" s="67">
        <v>134934.25</v>
      </c>
      <c r="W19" s="68">
        <f t="shared" si="9"/>
        <v>445273.17999999993</v>
      </c>
      <c r="X19" s="107">
        <v>51701.89</v>
      </c>
      <c r="Y19" s="69">
        <v>575516.75000000012</v>
      </c>
      <c r="AA19" s="105" t="s">
        <v>67</v>
      </c>
      <c r="AB19" s="59" t="s">
        <v>62</v>
      </c>
      <c r="AC19" s="70">
        <f t="shared" si="3"/>
        <v>0.25814147159973255</v>
      </c>
      <c r="AD19" s="71">
        <v>0</v>
      </c>
      <c r="AE19" s="72">
        <f t="shared" si="4"/>
        <v>0.36332877263909769</v>
      </c>
      <c r="AF19" s="72">
        <f t="shared" si="4"/>
        <v>0.22213919260260129</v>
      </c>
      <c r="AG19" s="70">
        <f t="shared" si="5"/>
        <v>0.38477629947408487</v>
      </c>
      <c r="AH19" s="73">
        <f t="shared" si="6"/>
        <v>0.38521609184958328</v>
      </c>
      <c r="AI19" s="74">
        <f t="shared" si="7"/>
        <v>0.16971184113744253</v>
      </c>
      <c r="AJ19" s="75">
        <f t="shared" si="8"/>
        <v>0.31966468315024033</v>
      </c>
      <c r="AK19" s="75">
        <f t="shared" si="8"/>
        <v>1.0252149389509744</v>
      </c>
      <c r="AL19" s="116">
        <f t="shared" si="8"/>
        <v>-0.23899919507121226</v>
      </c>
    </row>
    <row r="20" spans="1:38" x14ac:dyDescent="0.25">
      <c r="A20" s="105" t="s">
        <v>68</v>
      </c>
      <c r="B20" s="59" t="s">
        <v>62</v>
      </c>
      <c r="C20" s="21">
        <v>42496002.606765673</v>
      </c>
      <c r="D20" s="36">
        <v>3552891.2448008121</v>
      </c>
      <c r="E20" s="31">
        <f t="shared" si="0"/>
        <v>46048893.851566486</v>
      </c>
      <c r="F20" s="106">
        <v>8975395.9499999993</v>
      </c>
      <c r="G20" s="66">
        <v>14146375.689999999</v>
      </c>
      <c r="H20" s="67">
        <v>5756446.879999998</v>
      </c>
      <c r="I20" s="67">
        <v>12647436.560000004</v>
      </c>
      <c r="J20" s="68">
        <f t="shared" si="1"/>
        <v>32550259.130000003</v>
      </c>
      <c r="K20" s="107">
        <v>6132996.0599999996</v>
      </c>
      <c r="L20" s="69">
        <v>3813208.1300000008</v>
      </c>
      <c r="N20" s="105" t="s">
        <v>68</v>
      </c>
      <c r="O20" s="59" t="s">
        <v>62</v>
      </c>
      <c r="P20" s="21">
        <v>33767179.969999991</v>
      </c>
      <c r="Q20" s="36">
        <v>0</v>
      </c>
      <c r="R20" s="31">
        <f t="shared" si="2"/>
        <v>33767179.969999991</v>
      </c>
      <c r="S20" s="106">
        <v>7341911.6699999999</v>
      </c>
      <c r="T20" s="66">
        <v>9725596.3600000013</v>
      </c>
      <c r="U20" s="67">
        <v>4432404.2000000011</v>
      </c>
      <c r="V20" s="67">
        <v>9657254.8500000015</v>
      </c>
      <c r="W20" s="68">
        <f t="shared" si="9"/>
        <v>23815255.410000004</v>
      </c>
      <c r="X20" s="107">
        <v>2858510.92</v>
      </c>
      <c r="Y20" s="69">
        <v>5009351.8599999994</v>
      </c>
      <c r="AA20" s="105" t="s">
        <v>68</v>
      </c>
      <c r="AB20" s="59" t="s">
        <v>62</v>
      </c>
      <c r="AC20" s="70">
        <f t="shared" si="3"/>
        <v>0.25850019588608486</v>
      </c>
      <c r="AD20" s="71">
        <v>0</v>
      </c>
      <c r="AE20" s="72">
        <f t="shared" si="4"/>
        <v>0.36371748817869953</v>
      </c>
      <c r="AF20" s="72">
        <f t="shared" si="4"/>
        <v>0.22248759634015047</v>
      </c>
      <c r="AG20" s="70">
        <f t="shared" si="5"/>
        <v>0.45455097727292459</v>
      </c>
      <c r="AH20" s="73">
        <f t="shared" si="6"/>
        <v>0.29871884879091049</v>
      </c>
      <c r="AI20" s="74">
        <f t="shared" si="7"/>
        <v>0.30963060998643965</v>
      </c>
      <c r="AJ20" s="75">
        <f t="shared" si="8"/>
        <v>0.36678186186204731</v>
      </c>
      <c r="AK20" s="75">
        <f t="shared" si="8"/>
        <v>1.1455212982009528</v>
      </c>
      <c r="AL20" s="116">
        <f t="shared" si="8"/>
        <v>-0.23878213458137854</v>
      </c>
    </row>
    <row r="21" spans="1:38" x14ac:dyDescent="0.25">
      <c r="A21" s="105" t="s">
        <v>6</v>
      </c>
      <c r="B21" s="59" t="s">
        <v>62</v>
      </c>
      <c r="C21" s="21">
        <v>90194183.672356248</v>
      </c>
      <c r="D21" s="36">
        <v>7540712.2045510439</v>
      </c>
      <c r="E21" s="31">
        <f t="shared" si="0"/>
        <v>97734895.876907289</v>
      </c>
      <c r="F21" s="106">
        <v>19049521.390000001</v>
      </c>
      <c r="G21" s="66">
        <v>36986959.919999994</v>
      </c>
      <c r="H21" s="67">
        <v>10600985.699999997</v>
      </c>
      <c r="I21" s="67">
        <v>16815583.309999999</v>
      </c>
      <c r="J21" s="68">
        <f t="shared" si="1"/>
        <v>64403528.929999992</v>
      </c>
      <c r="K21" s="107">
        <v>13007788.059999999</v>
      </c>
      <c r="L21" s="69">
        <v>8093212.8200000012</v>
      </c>
      <c r="N21" s="105" t="s">
        <v>6</v>
      </c>
      <c r="O21" s="59" t="s">
        <v>62</v>
      </c>
      <c r="P21" s="21">
        <v>69739100.62000002</v>
      </c>
      <c r="Q21" s="36">
        <v>0</v>
      </c>
      <c r="R21" s="31">
        <f t="shared" si="2"/>
        <v>69739100.62000002</v>
      </c>
      <c r="S21" s="106">
        <v>15163194.470000001</v>
      </c>
      <c r="T21" s="66">
        <v>25773540.659999996</v>
      </c>
      <c r="U21" s="67">
        <v>7988397.3000000007</v>
      </c>
      <c r="V21" s="67">
        <v>13637744.890000001</v>
      </c>
      <c r="W21" s="68">
        <f t="shared" si="9"/>
        <v>47399682.849999994</v>
      </c>
      <c r="X21" s="107">
        <v>5943254.2999999998</v>
      </c>
      <c r="Y21" s="69">
        <v>10345776.389999999</v>
      </c>
      <c r="AA21" s="105" t="s">
        <v>6</v>
      </c>
      <c r="AB21" s="59" t="s">
        <v>62</v>
      </c>
      <c r="AC21" s="70">
        <f t="shared" si="3"/>
        <v>0.29330867290379214</v>
      </c>
      <c r="AD21" s="71">
        <v>0</v>
      </c>
      <c r="AE21" s="72">
        <f t="shared" si="4"/>
        <v>0.40143613852224735</v>
      </c>
      <c r="AF21" s="72">
        <f t="shared" si="4"/>
        <v>0.25630001169535888</v>
      </c>
      <c r="AG21" s="70">
        <f t="shared" si="5"/>
        <v>0.43507484702724586</v>
      </c>
      <c r="AH21" s="73">
        <f t="shared" si="6"/>
        <v>0.32704787980437522</v>
      </c>
      <c r="AI21" s="74">
        <f t="shared" si="7"/>
        <v>0.23301788130163481</v>
      </c>
      <c r="AJ21" s="75">
        <f t="shared" si="8"/>
        <v>0.35873333021678655</v>
      </c>
      <c r="AK21" s="75">
        <f t="shared" si="8"/>
        <v>1.18866422390844</v>
      </c>
      <c r="AL21" s="116">
        <f t="shared" si="8"/>
        <v>-0.21772784226974751</v>
      </c>
    </row>
    <row r="22" spans="1:38" x14ac:dyDescent="0.25">
      <c r="A22" s="105" t="s">
        <v>7</v>
      </c>
      <c r="B22" s="59" t="s">
        <v>62</v>
      </c>
      <c r="C22" s="21">
        <v>5045106.820334455</v>
      </c>
      <c r="D22" s="36">
        <v>421797.69275986939</v>
      </c>
      <c r="E22" s="31">
        <f t="shared" si="0"/>
        <v>5466904.5130943246</v>
      </c>
      <c r="F22" s="106">
        <v>1065555.08</v>
      </c>
      <c r="G22" s="66">
        <v>303591.11999999994</v>
      </c>
      <c r="H22" s="67">
        <v>67474.00999999998</v>
      </c>
      <c r="I22" s="67">
        <v>146465.77000000002</v>
      </c>
      <c r="J22" s="68">
        <f t="shared" si="1"/>
        <v>517530.89999999991</v>
      </c>
      <c r="K22" s="107">
        <v>84484.39</v>
      </c>
      <c r="L22" s="69">
        <v>452702.43</v>
      </c>
      <c r="N22" s="105" t="s">
        <v>7</v>
      </c>
      <c r="O22" s="59" t="s">
        <v>62</v>
      </c>
      <c r="P22" s="21">
        <v>3998789.8400000008</v>
      </c>
      <c r="Q22" s="36">
        <v>0</v>
      </c>
      <c r="R22" s="31">
        <f t="shared" si="2"/>
        <v>3998789.8400000008</v>
      </c>
      <c r="S22" s="106">
        <v>869446.65999999992</v>
      </c>
      <c r="T22" s="66">
        <v>216714.73</v>
      </c>
      <c r="U22" s="67">
        <v>53078.36</v>
      </c>
      <c r="V22" s="67">
        <v>98256.060000000012</v>
      </c>
      <c r="W22" s="68">
        <f t="shared" si="9"/>
        <v>368049.15</v>
      </c>
      <c r="X22" s="107">
        <v>39141.21</v>
      </c>
      <c r="Y22" s="69">
        <v>593219.42000000004</v>
      </c>
      <c r="AA22" s="105" t="s">
        <v>7</v>
      </c>
      <c r="AB22" s="59" t="s">
        <v>62</v>
      </c>
      <c r="AC22" s="70">
        <f t="shared" si="3"/>
        <v>0.26165840721813338</v>
      </c>
      <c r="AD22" s="71">
        <v>0</v>
      </c>
      <c r="AE22" s="72">
        <f t="shared" si="4"/>
        <v>0.36713974273134675</v>
      </c>
      <c r="AF22" s="72">
        <f t="shared" si="4"/>
        <v>0.22555543545362533</v>
      </c>
      <c r="AG22" s="70">
        <f t="shared" si="5"/>
        <v>0.40087902654332686</v>
      </c>
      <c r="AH22" s="73">
        <f t="shared" si="6"/>
        <v>0.27121504884476422</v>
      </c>
      <c r="AI22" s="74">
        <f t="shared" si="7"/>
        <v>0.49065380801957659</v>
      </c>
      <c r="AJ22" s="75">
        <f t="shared" si="8"/>
        <v>0.40614616281548233</v>
      </c>
      <c r="AK22" s="75">
        <f t="shared" si="8"/>
        <v>1.158451156722033</v>
      </c>
      <c r="AL22" s="116">
        <f t="shared" si="8"/>
        <v>-0.2368718643769282</v>
      </c>
    </row>
    <row r="23" spans="1:38" x14ac:dyDescent="0.25">
      <c r="A23" s="105" t="s">
        <v>8</v>
      </c>
      <c r="B23" s="59" t="s">
        <v>59</v>
      </c>
      <c r="C23" s="21">
        <v>16527585.220327217</v>
      </c>
      <c r="D23" s="36">
        <v>1381793.7976512436</v>
      </c>
      <c r="E23" s="31">
        <f t="shared" si="0"/>
        <v>17909379.01797846</v>
      </c>
      <c r="F23" s="106">
        <v>3490719.41</v>
      </c>
      <c r="G23" s="66">
        <v>3843510.09</v>
      </c>
      <c r="H23" s="67">
        <v>3176481.1499999994</v>
      </c>
      <c r="I23" s="67">
        <v>7369159.3899999997</v>
      </c>
      <c r="J23" s="68">
        <f t="shared" si="1"/>
        <v>14389150.629999999</v>
      </c>
      <c r="K23" s="107">
        <v>2099354.17</v>
      </c>
      <c r="L23" s="69">
        <v>1483036.4700000002</v>
      </c>
      <c r="N23" s="105" t="s">
        <v>8</v>
      </c>
      <c r="O23" s="59" t="s">
        <v>59</v>
      </c>
      <c r="P23" s="21">
        <v>13175668.739999996</v>
      </c>
      <c r="Q23" s="36">
        <v>0</v>
      </c>
      <c r="R23" s="31">
        <f t="shared" si="2"/>
        <v>13175668.739999996</v>
      </c>
      <c r="S23" s="106">
        <v>2864752</v>
      </c>
      <c r="T23" s="66">
        <v>2634229.9500000002</v>
      </c>
      <c r="U23" s="67">
        <v>2259390.9099999992</v>
      </c>
      <c r="V23" s="67">
        <v>5437685.0699999984</v>
      </c>
      <c r="W23" s="68">
        <f t="shared" si="9"/>
        <v>10331305.929999998</v>
      </c>
      <c r="X23" s="107">
        <v>1027317.6900000001</v>
      </c>
      <c r="Y23" s="69">
        <v>1954606.8299999998</v>
      </c>
      <c r="AA23" s="105" t="s">
        <v>8</v>
      </c>
      <c r="AB23" s="59" t="s">
        <v>59</v>
      </c>
      <c r="AC23" s="70">
        <f t="shared" si="3"/>
        <v>0.25440200011640712</v>
      </c>
      <c r="AD23" s="71">
        <v>0</v>
      </c>
      <c r="AE23" s="72">
        <f t="shared" si="4"/>
        <v>0.35927666150313864</v>
      </c>
      <c r="AF23" s="72">
        <f t="shared" si="4"/>
        <v>0.21850666654565565</v>
      </c>
      <c r="AG23" s="70">
        <f t="shared" si="5"/>
        <v>0.45906400084776178</v>
      </c>
      <c r="AH23" s="73">
        <f t="shared" si="6"/>
        <v>0.40590153564882692</v>
      </c>
      <c r="AI23" s="74">
        <f t="shared" si="7"/>
        <v>0.35520157845404632</v>
      </c>
      <c r="AJ23" s="75">
        <f t="shared" si="8"/>
        <v>0.392771710323363</v>
      </c>
      <c r="AK23" s="75">
        <f t="shared" si="8"/>
        <v>1.0435296602358708</v>
      </c>
      <c r="AL23" s="116">
        <f t="shared" si="8"/>
        <v>-0.24126098034764343</v>
      </c>
    </row>
    <row r="24" spans="1:38" x14ac:dyDescent="0.25">
      <c r="A24" s="105" t="s">
        <v>9</v>
      </c>
      <c r="B24" s="59" t="s">
        <v>59</v>
      </c>
      <c r="C24" s="21">
        <v>13783725.188233614</v>
      </c>
      <c r="D24" s="36">
        <v>1152392.5437217224</v>
      </c>
      <c r="E24" s="31">
        <f t="shared" si="0"/>
        <v>14936117.731955336</v>
      </c>
      <c r="F24" s="106">
        <v>2911200.67</v>
      </c>
      <c r="G24" s="66">
        <v>3188893.4099999997</v>
      </c>
      <c r="H24" s="67">
        <v>1178519.7199999997</v>
      </c>
      <c r="I24" s="67">
        <v>2899186.6700000009</v>
      </c>
      <c r="J24" s="68">
        <f t="shared" si="1"/>
        <v>7266599.7999999998</v>
      </c>
      <c r="K24" s="107">
        <v>1116878.92</v>
      </c>
      <c r="L24" s="69">
        <v>1236827.2199999997</v>
      </c>
      <c r="N24" s="105" t="s">
        <v>9</v>
      </c>
      <c r="O24" s="59" t="s">
        <v>59</v>
      </c>
      <c r="P24" s="21">
        <v>10933447.990000002</v>
      </c>
      <c r="Q24" s="36">
        <v>0</v>
      </c>
      <c r="R24" s="31">
        <f t="shared" si="2"/>
        <v>10933447.990000002</v>
      </c>
      <c r="S24" s="106">
        <v>2377231.66</v>
      </c>
      <c r="T24" s="66">
        <v>2269208.9700000002</v>
      </c>
      <c r="U24" s="67">
        <v>966650.22999999986</v>
      </c>
      <c r="V24" s="67">
        <v>2911142.3699999996</v>
      </c>
      <c r="W24" s="68">
        <f t="shared" si="9"/>
        <v>6147001.5700000003</v>
      </c>
      <c r="X24" s="107">
        <v>542049.69999999995</v>
      </c>
      <c r="Y24" s="69">
        <v>1621974.0099999991</v>
      </c>
      <c r="AA24" s="105" t="s">
        <v>9</v>
      </c>
      <c r="AB24" s="59" t="s">
        <v>59</v>
      </c>
      <c r="AC24" s="70">
        <f t="shared" si="3"/>
        <v>0.26069335134173088</v>
      </c>
      <c r="AD24" s="71">
        <v>0</v>
      </c>
      <c r="AE24" s="72">
        <f t="shared" si="4"/>
        <v>0.36609400306438311</v>
      </c>
      <c r="AF24" s="72">
        <f t="shared" si="4"/>
        <v>0.22461799537029536</v>
      </c>
      <c r="AG24" s="70">
        <f t="shared" si="5"/>
        <v>0.40528856185510298</v>
      </c>
      <c r="AH24" s="73">
        <f t="shared" si="6"/>
        <v>0.21917906128259013</v>
      </c>
      <c r="AI24" s="74">
        <f t="shared" si="7"/>
        <v>-4.1068757485738239E-3</v>
      </c>
      <c r="AJ24" s="75">
        <f t="shared" si="8"/>
        <v>0.18213729364640452</v>
      </c>
      <c r="AK24" s="75">
        <f t="shared" si="8"/>
        <v>1.060473273945175</v>
      </c>
      <c r="AL24" s="116">
        <f t="shared" si="8"/>
        <v>-0.23745558660338806</v>
      </c>
    </row>
    <row r="25" spans="1:38" x14ac:dyDescent="0.25">
      <c r="A25" s="105" t="s">
        <v>69</v>
      </c>
      <c r="B25" s="59" t="s">
        <v>62</v>
      </c>
      <c r="C25" s="21">
        <v>4708158.223790477</v>
      </c>
      <c r="D25" s="36">
        <v>393627.00269081257</v>
      </c>
      <c r="E25" s="31">
        <f t="shared" si="0"/>
        <v>5101785.2264812896</v>
      </c>
      <c r="F25" s="106">
        <v>994389.63</v>
      </c>
      <c r="G25" s="66">
        <v>215877.24999999997</v>
      </c>
      <c r="H25" s="67">
        <v>95148.959999999992</v>
      </c>
      <c r="I25" s="67">
        <v>125380.61999999997</v>
      </c>
      <c r="J25" s="68">
        <f t="shared" si="1"/>
        <v>436406.82999999996</v>
      </c>
      <c r="K25" s="107">
        <v>57532.54</v>
      </c>
      <c r="L25" s="69">
        <v>422467.69000000006</v>
      </c>
      <c r="N25" s="105" t="s">
        <v>69</v>
      </c>
      <c r="O25" s="59" t="s">
        <v>62</v>
      </c>
      <c r="P25" s="21">
        <v>3729765.5199999991</v>
      </c>
      <c r="Q25" s="36">
        <v>0</v>
      </c>
      <c r="R25" s="31">
        <f t="shared" si="2"/>
        <v>3729765.5199999991</v>
      </c>
      <c r="S25" s="106">
        <v>810953.42999999993</v>
      </c>
      <c r="T25" s="66">
        <v>155428.54</v>
      </c>
      <c r="U25" s="67">
        <v>64007.93</v>
      </c>
      <c r="V25" s="67">
        <v>81725.050000000017</v>
      </c>
      <c r="W25" s="68">
        <f t="shared" si="9"/>
        <v>301161.52</v>
      </c>
      <c r="X25" s="107">
        <v>27243.920000000002</v>
      </c>
      <c r="Y25" s="69">
        <v>553309.69000000006</v>
      </c>
      <c r="AA25" s="105" t="s">
        <v>69</v>
      </c>
      <c r="AB25" s="59" t="s">
        <v>62</v>
      </c>
      <c r="AC25" s="70">
        <f t="shared" si="3"/>
        <v>0.26232016424198124</v>
      </c>
      <c r="AD25" s="71">
        <v>0</v>
      </c>
      <c r="AE25" s="72">
        <f t="shared" si="4"/>
        <v>0.36785682615278481</v>
      </c>
      <c r="AF25" s="72">
        <f t="shared" si="4"/>
        <v>0.22619819241654859</v>
      </c>
      <c r="AG25" s="70">
        <f t="shared" si="5"/>
        <v>0.38891641136177402</v>
      </c>
      <c r="AH25" s="73">
        <f t="shared" si="6"/>
        <v>0.48651831109051624</v>
      </c>
      <c r="AI25" s="74">
        <f t="shared" si="7"/>
        <v>0.53417611858297964</v>
      </c>
      <c r="AJ25" s="75">
        <f t="shared" si="8"/>
        <v>0.44907898592091033</v>
      </c>
      <c r="AK25" s="75">
        <f t="shared" si="8"/>
        <v>1.1117570452416539</v>
      </c>
      <c r="AL25" s="116">
        <f t="shared" si="8"/>
        <v>-0.23647154995604724</v>
      </c>
    </row>
    <row r="26" spans="1:38" x14ac:dyDescent="0.25">
      <c r="A26" s="105" t="s">
        <v>38</v>
      </c>
      <c r="B26" s="59" t="s">
        <v>62</v>
      </c>
      <c r="C26" s="21">
        <v>5399254.4287155634</v>
      </c>
      <c r="D26" s="36">
        <v>451406.31145343237</v>
      </c>
      <c r="E26" s="31">
        <f t="shared" si="0"/>
        <v>5850660.7401689962</v>
      </c>
      <c r="F26" s="106">
        <v>1140353.06</v>
      </c>
      <c r="G26" s="66">
        <v>955043.9099999998</v>
      </c>
      <c r="H26" s="67">
        <v>106781.55000000003</v>
      </c>
      <c r="I26" s="67">
        <v>151261.39000000001</v>
      </c>
      <c r="J26" s="68">
        <f t="shared" si="1"/>
        <v>1213086.8499999996</v>
      </c>
      <c r="K26" s="107">
        <v>266454.98</v>
      </c>
      <c r="L26" s="69">
        <v>484480.43000000011</v>
      </c>
      <c r="N26" s="105" t="s">
        <v>38</v>
      </c>
      <c r="O26" s="59" t="s">
        <v>62</v>
      </c>
      <c r="P26" s="21">
        <v>4300296.7299999995</v>
      </c>
      <c r="Q26" s="36">
        <v>0</v>
      </c>
      <c r="R26" s="31">
        <f t="shared" si="2"/>
        <v>4300296.7299999995</v>
      </c>
      <c r="S26" s="106">
        <v>935002.53</v>
      </c>
      <c r="T26" s="66">
        <v>683665.14999999991</v>
      </c>
      <c r="U26" s="67">
        <v>91430.48</v>
      </c>
      <c r="V26" s="67">
        <v>153277.73999999996</v>
      </c>
      <c r="W26" s="68">
        <f t="shared" si="9"/>
        <v>928373.36999999988</v>
      </c>
      <c r="X26" s="107">
        <v>124865.86</v>
      </c>
      <c r="Y26" s="69">
        <v>637947.83999999973</v>
      </c>
      <c r="AA26" s="105" t="s">
        <v>38</v>
      </c>
      <c r="AB26" s="59" t="s">
        <v>62</v>
      </c>
      <c r="AC26" s="70">
        <f t="shared" si="3"/>
        <v>0.25555392283721878</v>
      </c>
      <c r="AD26" s="71">
        <v>0</v>
      </c>
      <c r="AE26" s="72">
        <f t="shared" si="4"/>
        <v>0.36052489107396934</v>
      </c>
      <c r="AF26" s="72">
        <f t="shared" si="4"/>
        <v>0.21962564101297133</v>
      </c>
      <c r="AG26" s="70">
        <f t="shared" si="5"/>
        <v>0.39694689717619802</v>
      </c>
      <c r="AH26" s="73">
        <f t="shared" si="6"/>
        <v>0.16789882323706529</v>
      </c>
      <c r="AI26" s="74">
        <f t="shared" si="7"/>
        <v>-1.3154878196925068E-2</v>
      </c>
      <c r="AJ26" s="75">
        <f t="shared" si="8"/>
        <v>0.3066799298648557</v>
      </c>
      <c r="AK26" s="75">
        <f t="shared" si="8"/>
        <v>1.1339298027499267</v>
      </c>
      <c r="AL26" s="116">
        <f t="shared" si="8"/>
        <v>-0.24056419722339628</v>
      </c>
    </row>
    <row r="27" spans="1:38" x14ac:dyDescent="0.25">
      <c r="A27" s="105" t="s">
        <v>70</v>
      </c>
      <c r="B27" s="59" t="s">
        <v>59</v>
      </c>
      <c r="C27" s="21">
        <v>17269138.194785539</v>
      </c>
      <c r="D27" s="36">
        <v>1443791.5600028844</v>
      </c>
      <c r="E27" s="31">
        <f t="shared" si="0"/>
        <v>18712929.754788425</v>
      </c>
      <c r="F27" s="106">
        <v>3647339.6</v>
      </c>
      <c r="G27" s="66">
        <v>3553640.09</v>
      </c>
      <c r="H27" s="67">
        <v>1247746.6000000006</v>
      </c>
      <c r="I27" s="67">
        <v>2570665.3000000003</v>
      </c>
      <c r="J27" s="68">
        <f t="shared" si="1"/>
        <v>7372051.9900000002</v>
      </c>
      <c r="K27" s="107">
        <v>1230585.46</v>
      </c>
      <c r="L27" s="69">
        <v>1549576.7800000003</v>
      </c>
      <c r="N27" s="105" t="s">
        <v>70</v>
      </c>
      <c r="O27" s="59" t="s">
        <v>59</v>
      </c>
      <c r="P27" s="21">
        <v>13232835.390000001</v>
      </c>
      <c r="Q27" s="36">
        <v>0</v>
      </c>
      <c r="R27" s="31">
        <f t="shared" si="2"/>
        <v>13232835.390000001</v>
      </c>
      <c r="S27" s="106">
        <v>2877181.6</v>
      </c>
      <c r="T27" s="66">
        <v>2455980.7200000011</v>
      </c>
      <c r="U27" s="67">
        <v>882728.78999999957</v>
      </c>
      <c r="V27" s="67">
        <v>2110121.6299999994</v>
      </c>
      <c r="W27" s="68">
        <f t="shared" si="9"/>
        <v>5448831.1400000006</v>
      </c>
      <c r="X27" s="107">
        <v>543590.36</v>
      </c>
      <c r="Y27" s="69">
        <v>1963087.43</v>
      </c>
      <c r="AA27" s="105" t="s">
        <v>70</v>
      </c>
      <c r="AB27" s="59" t="s">
        <v>59</v>
      </c>
      <c r="AC27" s="70">
        <f t="shared" si="3"/>
        <v>0.30502176486195509</v>
      </c>
      <c r="AD27" s="71">
        <v>0</v>
      </c>
      <c r="AE27" s="72">
        <f t="shared" si="4"/>
        <v>0.4141285071020917</v>
      </c>
      <c r="AF27" s="72">
        <f t="shared" si="4"/>
        <v>0.26767792481364405</v>
      </c>
      <c r="AG27" s="70">
        <f t="shared" si="5"/>
        <v>0.44693321941061415</v>
      </c>
      <c r="AH27" s="73">
        <f t="shared" si="6"/>
        <v>0.4135107114836496</v>
      </c>
      <c r="AI27" s="74">
        <f t="shared" si="7"/>
        <v>0.21825456099419305</v>
      </c>
      <c r="AJ27" s="75">
        <f t="shared" si="8"/>
        <v>0.35296025892261351</v>
      </c>
      <c r="AK27" s="75">
        <f t="shared" si="8"/>
        <v>1.26381030745284</v>
      </c>
      <c r="AL27" s="116">
        <f t="shared" si="8"/>
        <v>-0.21064301247143113</v>
      </c>
    </row>
    <row r="28" spans="1:38" x14ac:dyDescent="0.25">
      <c r="A28" s="105" t="s">
        <v>10</v>
      </c>
      <c r="B28" s="59" t="s">
        <v>62</v>
      </c>
      <c r="C28" s="21">
        <v>12819820.348035613</v>
      </c>
      <c r="D28" s="36">
        <v>1071804.985893039</v>
      </c>
      <c r="E28" s="31">
        <f t="shared" si="0"/>
        <v>13891625.333928652</v>
      </c>
      <c r="F28" s="106">
        <v>2707618.52</v>
      </c>
      <c r="G28" s="66">
        <v>3652406.37</v>
      </c>
      <c r="H28" s="67">
        <v>786463.74</v>
      </c>
      <c r="I28" s="67">
        <v>2286334.9899999998</v>
      </c>
      <c r="J28" s="68">
        <f t="shared" si="1"/>
        <v>6725205.0999999996</v>
      </c>
      <c r="K28" s="107">
        <v>1110250.3599999999</v>
      </c>
      <c r="L28" s="69">
        <v>1150335.08</v>
      </c>
      <c r="N28" s="105" t="s">
        <v>10</v>
      </c>
      <c r="O28" s="59" t="s">
        <v>62</v>
      </c>
      <c r="P28" s="21">
        <v>10266225.810000001</v>
      </c>
      <c r="Q28" s="36">
        <v>0</v>
      </c>
      <c r="R28" s="31">
        <f t="shared" si="2"/>
        <v>10266225.810000001</v>
      </c>
      <c r="S28" s="106">
        <v>2232159.25</v>
      </c>
      <c r="T28" s="66">
        <v>2610875.5000000005</v>
      </c>
      <c r="U28" s="67">
        <v>598009.87000000011</v>
      </c>
      <c r="V28" s="67">
        <v>1769793.2600000002</v>
      </c>
      <c r="W28" s="68">
        <f t="shared" si="9"/>
        <v>4978678.6300000008</v>
      </c>
      <c r="X28" s="107">
        <v>523942.70999999996</v>
      </c>
      <c r="Y28" s="69">
        <v>1522991.7500000005</v>
      </c>
      <c r="AA28" s="105" t="s">
        <v>10</v>
      </c>
      <c r="AB28" s="59" t="s">
        <v>62</v>
      </c>
      <c r="AC28" s="70">
        <f t="shared" si="3"/>
        <v>0.24873742164800605</v>
      </c>
      <c r="AD28" s="71">
        <v>0</v>
      </c>
      <c r="AE28" s="72">
        <f t="shared" si="4"/>
        <v>0.35313849422611243</v>
      </c>
      <c r="AF28" s="72">
        <f t="shared" si="4"/>
        <v>0.21300418865723847</v>
      </c>
      <c r="AG28" s="70">
        <f t="shared" si="5"/>
        <v>0.39892015915733992</v>
      </c>
      <c r="AH28" s="73">
        <f t="shared" si="6"/>
        <v>0.31513504952685789</v>
      </c>
      <c r="AI28" s="74">
        <f t="shared" si="7"/>
        <v>0.29186557643461675</v>
      </c>
      <c r="AJ28" s="75">
        <f t="shared" si="8"/>
        <v>0.35080120646389235</v>
      </c>
      <c r="AK28" s="75">
        <f t="shared" si="8"/>
        <v>1.1190300748721169</v>
      </c>
      <c r="AL28" s="116">
        <f t="shared" si="8"/>
        <v>-0.24468725454356555</v>
      </c>
    </row>
    <row r="29" spans="1:38" x14ac:dyDescent="0.25">
      <c r="A29" s="105" t="s">
        <v>11</v>
      </c>
      <c r="B29" s="59" t="s">
        <v>63</v>
      </c>
      <c r="C29" s="21">
        <v>6047590.6594599411</v>
      </c>
      <c r="D29" s="36">
        <v>505610.65954739007</v>
      </c>
      <c r="E29" s="31">
        <f t="shared" si="0"/>
        <v>6553201.3190073315</v>
      </c>
      <c r="F29" s="106">
        <v>1277285.33</v>
      </c>
      <c r="G29" s="66">
        <v>508489.11999999988</v>
      </c>
      <c r="H29" s="67">
        <v>156184.26999999996</v>
      </c>
      <c r="I29" s="67">
        <v>383602.06</v>
      </c>
      <c r="J29" s="68">
        <f t="shared" si="1"/>
        <v>1048275.45</v>
      </c>
      <c r="K29" s="107">
        <v>168667.90000000002</v>
      </c>
      <c r="L29" s="69">
        <v>542656.27999999991</v>
      </c>
      <c r="N29" s="105" t="s">
        <v>11</v>
      </c>
      <c r="O29" s="59" t="s">
        <v>63</v>
      </c>
      <c r="P29" s="21">
        <v>4825472.8800000008</v>
      </c>
      <c r="Q29" s="36">
        <v>0</v>
      </c>
      <c r="R29" s="31">
        <f t="shared" si="2"/>
        <v>4825472.8800000008</v>
      </c>
      <c r="S29" s="106">
        <v>1049190.25</v>
      </c>
      <c r="T29" s="66">
        <v>429450.74</v>
      </c>
      <c r="U29" s="67">
        <v>118723.92</v>
      </c>
      <c r="V29" s="67">
        <v>318403.49999999988</v>
      </c>
      <c r="W29" s="68">
        <f t="shared" si="9"/>
        <v>866578.15999999992</v>
      </c>
      <c r="X29" s="107">
        <v>129196.81</v>
      </c>
      <c r="Y29" s="69">
        <v>715857.57</v>
      </c>
      <c r="AA29" s="105" t="s">
        <v>11</v>
      </c>
      <c r="AB29" s="59" t="s">
        <v>63</v>
      </c>
      <c r="AC29" s="70">
        <f t="shared" si="3"/>
        <v>0.2532638375246532</v>
      </c>
      <c r="AD29" s="71">
        <v>0</v>
      </c>
      <c r="AE29" s="72">
        <f t="shared" si="4"/>
        <v>0.35804334248114777</v>
      </c>
      <c r="AF29" s="72">
        <f t="shared" si="4"/>
        <v>0.21740106715631424</v>
      </c>
      <c r="AG29" s="70">
        <f t="shared" si="5"/>
        <v>0.18404527606588794</v>
      </c>
      <c r="AH29" s="73">
        <f t="shared" si="6"/>
        <v>0.31552487485251457</v>
      </c>
      <c r="AI29" s="74">
        <f t="shared" si="7"/>
        <v>0.20476709583908503</v>
      </c>
      <c r="AJ29" s="75">
        <f t="shared" si="8"/>
        <v>0.20967213159399267</v>
      </c>
      <c r="AK29" s="75">
        <f t="shared" si="8"/>
        <v>0.305511335767501</v>
      </c>
      <c r="AL29" s="116">
        <f t="shared" si="8"/>
        <v>-0.24194937269434769</v>
      </c>
    </row>
    <row r="30" spans="1:38" x14ac:dyDescent="0.25">
      <c r="A30" s="105" t="s">
        <v>12</v>
      </c>
      <c r="B30" s="59" t="s">
        <v>59</v>
      </c>
      <c r="C30" s="21">
        <v>6578289.4501249492</v>
      </c>
      <c r="D30" s="36">
        <v>549979.8936240063</v>
      </c>
      <c r="E30" s="31">
        <f t="shared" si="0"/>
        <v>7128269.3437489551</v>
      </c>
      <c r="F30" s="106">
        <v>1389371.92</v>
      </c>
      <c r="G30" s="66">
        <v>720415.01</v>
      </c>
      <c r="H30" s="67">
        <v>438133.35000000009</v>
      </c>
      <c r="I30" s="67">
        <v>1068935.67</v>
      </c>
      <c r="J30" s="68">
        <f t="shared" si="1"/>
        <v>2227484.0300000003</v>
      </c>
      <c r="K30" s="107">
        <v>303281.27</v>
      </c>
      <c r="L30" s="69">
        <v>590276.3899999999</v>
      </c>
      <c r="N30" s="105" t="s">
        <v>12</v>
      </c>
      <c r="O30" s="59" t="s">
        <v>59</v>
      </c>
      <c r="P30" s="21">
        <v>5249187.790000001</v>
      </c>
      <c r="Q30" s="36">
        <v>0</v>
      </c>
      <c r="R30" s="31">
        <f t="shared" si="2"/>
        <v>5249187.790000001</v>
      </c>
      <c r="S30" s="106">
        <v>1141317.48</v>
      </c>
      <c r="T30" s="66">
        <v>457737.41999999987</v>
      </c>
      <c r="U30" s="67">
        <v>330277.34999999998</v>
      </c>
      <c r="V30" s="67">
        <v>829831.00000000035</v>
      </c>
      <c r="W30" s="68">
        <f t="shared" si="9"/>
        <v>1617845.77</v>
      </c>
      <c r="X30" s="107">
        <v>113383.69</v>
      </c>
      <c r="Y30" s="69">
        <v>778715.5399999998</v>
      </c>
      <c r="AA30" s="105" t="s">
        <v>12</v>
      </c>
      <c r="AB30" s="59" t="s">
        <v>59</v>
      </c>
      <c r="AC30" s="70">
        <f t="shared" si="3"/>
        <v>0.25320139291967458</v>
      </c>
      <c r="AD30" s="71">
        <v>0</v>
      </c>
      <c r="AE30" s="72">
        <f t="shared" si="4"/>
        <v>0.35797567717594525</v>
      </c>
      <c r="AF30" s="72">
        <f t="shared" si="4"/>
        <v>0.21734043712359497</v>
      </c>
      <c r="AG30" s="70">
        <f t="shared" si="5"/>
        <v>0.57386086110242029</v>
      </c>
      <c r="AH30" s="73">
        <f t="shared" si="6"/>
        <v>0.32656190320044698</v>
      </c>
      <c r="AI30" s="74">
        <f t="shared" si="7"/>
        <v>0.28813658443707157</v>
      </c>
      <c r="AJ30" s="75">
        <f t="shared" si="8"/>
        <v>0.37682099944545411</v>
      </c>
      <c r="AK30" s="75">
        <f t="shared" si="8"/>
        <v>1.6748227192112024</v>
      </c>
      <c r="AL30" s="116">
        <f t="shared" si="8"/>
        <v>-0.24198714462536597</v>
      </c>
    </row>
    <row r="31" spans="1:38" x14ac:dyDescent="0.25">
      <c r="A31" s="105" t="s">
        <v>71</v>
      </c>
      <c r="B31" s="59" t="s">
        <v>59</v>
      </c>
      <c r="C31" s="21">
        <v>9578519.282973107</v>
      </c>
      <c r="D31" s="36">
        <v>800815.02285141661</v>
      </c>
      <c r="E31" s="31">
        <f t="shared" si="0"/>
        <v>10379334.305824524</v>
      </c>
      <c r="F31" s="106">
        <v>2023037.4100000001</v>
      </c>
      <c r="G31" s="66">
        <v>1453105.4299999995</v>
      </c>
      <c r="H31" s="67">
        <v>958184.45</v>
      </c>
      <c r="I31" s="67">
        <v>2116927.9000000008</v>
      </c>
      <c r="J31" s="68">
        <f t="shared" si="1"/>
        <v>4528217.78</v>
      </c>
      <c r="K31" s="107">
        <v>675355.41999999993</v>
      </c>
      <c r="L31" s="69">
        <v>859489.92999999993</v>
      </c>
      <c r="N31" s="105" t="s">
        <v>71</v>
      </c>
      <c r="O31" s="59" t="s">
        <v>59</v>
      </c>
      <c r="P31" s="21">
        <v>7667905.8600000003</v>
      </c>
      <c r="Q31" s="36">
        <v>0</v>
      </c>
      <c r="R31" s="31">
        <f t="shared" si="2"/>
        <v>7667905.8600000003</v>
      </c>
      <c r="S31" s="106">
        <v>1667213.19</v>
      </c>
      <c r="T31" s="66">
        <v>1007213.5300000001</v>
      </c>
      <c r="U31" s="67">
        <v>750849.16999999969</v>
      </c>
      <c r="V31" s="67">
        <v>1720460.5799999996</v>
      </c>
      <c r="W31" s="68">
        <f t="shared" si="9"/>
        <v>3478523.2799999993</v>
      </c>
      <c r="X31" s="107">
        <v>326400.72000000003</v>
      </c>
      <c r="Y31" s="69">
        <v>1137531.7799999996</v>
      </c>
      <c r="AA31" s="105" t="s">
        <v>71</v>
      </c>
      <c r="AB31" s="59" t="s">
        <v>59</v>
      </c>
      <c r="AC31" s="70">
        <f t="shared" si="3"/>
        <v>0.24917017212481873</v>
      </c>
      <c r="AD31" s="71">
        <v>0</v>
      </c>
      <c r="AE31" s="72">
        <f t="shared" si="4"/>
        <v>0.35360742493838115</v>
      </c>
      <c r="AF31" s="72">
        <f t="shared" si="4"/>
        <v>0.21342454710306136</v>
      </c>
      <c r="AG31" s="70">
        <f t="shared" si="5"/>
        <v>0.44269848122473032</v>
      </c>
      <c r="AH31" s="73">
        <f t="shared" si="6"/>
        <v>0.27613439327634914</v>
      </c>
      <c r="AI31" s="74">
        <f t="shared" si="7"/>
        <v>0.2304425481227832</v>
      </c>
      <c r="AJ31" s="75">
        <f t="shared" si="8"/>
        <v>0.30176440273816452</v>
      </c>
      <c r="AK31" s="75">
        <f t="shared" si="8"/>
        <v>1.0690990510069951</v>
      </c>
      <c r="AL31" s="116">
        <f t="shared" si="8"/>
        <v>-0.2444255667301003</v>
      </c>
    </row>
    <row r="32" spans="1:38" x14ac:dyDescent="0.25">
      <c r="A32" s="105" t="s">
        <v>40</v>
      </c>
      <c r="B32" s="59" t="s">
        <v>62</v>
      </c>
      <c r="C32" s="21">
        <v>4811447.3169780979</v>
      </c>
      <c r="D32" s="36">
        <v>402262.51879489172</v>
      </c>
      <c r="E32" s="31">
        <f t="shared" si="0"/>
        <v>5213709.8357729893</v>
      </c>
      <c r="F32" s="106">
        <v>1016204.87</v>
      </c>
      <c r="G32" s="66">
        <v>241574.8900000001</v>
      </c>
      <c r="H32" s="67">
        <v>83589.330000000045</v>
      </c>
      <c r="I32" s="67">
        <v>99381.369999999966</v>
      </c>
      <c r="J32" s="68">
        <f t="shared" si="1"/>
        <v>424545.59000000008</v>
      </c>
      <c r="K32" s="107">
        <v>77418.2</v>
      </c>
      <c r="L32" s="69">
        <v>431735.9200000001</v>
      </c>
      <c r="N32" s="105" t="s">
        <v>40</v>
      </c>
      <c r="O32" s="59" t="s">
        <v>62</v>
      </c>
      <c r="P32" s="21">
        <v>3826684.06</v>
      </c>
      <c r="Q32" s="36">
        <v>0</v>
      </c>
      <c r="R32" s="31">
        <f t="shared" si="2"/>
        <v>3826684.06</v>
      </c>
      <c r="S32" s="106">
        <v>832026.1399999999</v>
      </c>
      <c r="T32" s="66">
        <v>172185.74000000002</v>
      </c>
      <c r="U32" s="67">
        <v>49120.770000000011</v>
      </c>
      <c r="V32" s="67">
        <v>91802.37</v>
      </c>
      <c r="W32" s="68">
        <f t="shared" si="9"/>
        <v>313108.88</v>
      </c>
      <c r="X32" s="107">
        <v>36997.14</v>
      </c>
      <c r="Y32" s="69">
        <v>567687.47999999986</v>
      </c>
      <c r="AA32" s="105" t="s">
        <v>40</v>
      </c>
      <c r="AB32" s="59" t="s">
        <v>62</v>
      </c>
      <c r="AC32" s="70">
        <f t="shared" si="3"/>
        <v>0.25734114484959547</v>
      </c>
      <c r="AD32" s="71">
        <v>0</v>
      </c>
      <c r="AE32" s="72">
        <f t="shared" si="4"/>
        <v>0.36246153432718708</v>
      </c>
      <c r="AF32" s="72">
        <f t="shared" si="4"/>
        <v>0.22136171106354907</v>
      </c>
      <c r="AG32" s="70">
        <f t="shared" si="5"/>
        <v>0.40299010824009041</v>
      </c>
      <c r="AH32" s="73">
        <f t="shared" si="6"/>
        <v>0.70171049843070521</v>
      </c>
      <c r="AI32" s="74">
        <f t="shared" si="7"/>
        <v>8.2557781460325774E-2</v>
      </c>
      <c r="AJ32" s="75">
        <f t="shared" si="8"/>
        <v>0.35590402290730339</v>
      </c>
      <c r="AK32" s="75">
        <f t="shared" si="8"/>
        <v>1.092545531897871</v>
      </c>
      <c r="AL32" s="116">
        <f t="shared" si="8"/>
        <v>-0.23948310433057252</v>
      </c>
    </row>
    <row r="33" spans="1:38" x14ac:dyDescent="0.25">
      <c r="A33" s="105" t="s">
        <v>72</v>
      </c>
      <c r="B33" s="78" t="s">
        <v>59</v>
      </c>
      <c r="C33" s="22">
        <v>7999916.0583862159</v>
      </c>
      <c r="D33" s="37">
        <v>668835.41932145623</v>
      </c>
      <c r="E33" s="32">
        <f t="shared" si="0"/>
        <v>8668751.4777076729</v>
      </c>
      <c r="F33" s="106">
        <v>1689627.49</v>
      </c>
      <c r="G33" s="66">
        <v>961558.82999999973</v>
      </c>
      <c r="H33" s="67">
        <v>521771.45000000007</v>
      </c>
      <c r="I33" s="67">
        <v>1368836.4799999997</v>
      </c>
      <c r="J33" s="68">
        <f t="shared" si="1"/>
        <v>2852166.76</v>
      </c>
      <c r="K33" s="107">
        <v>342496.39999999997</v>
      </c>
      <c r="L33" s="69">
        <v>717840.32</v>
      </c>
      <c r="N33" s="105" t="s">
        <v>72</v>
      </c>
      <c r="O33" s="78" t="s">
        <v>59</v>
      </c>
      <c r="P33" s="22">
        <v>6341563.3299999991</v>
      </c>
      <c r="Q33" s="36">
        <v>0</v>
      </c>
      <c r="R33" s="32">
        <f t="shared" si="2"/>
        <v>6341563.3299999991</v>
      </c>
      <c r="S33" s="106">
        <v>1378829.92</v>
      </c>
      <c r="T33" s="66">
        <v>681941.71000000008</v>
      </c>
      <c r="U33" s="67">
        <v>403575.22999999981</v>
      </c>
      <c r="V33" s="67">
        <v>1231884.4300000002</v>
      </c>
      <c r="W33" s="68">
        <f t="shared" si="9"/>
        <v>2317401.37</v>
      </c>
      <c r="X33" s="107">
        <v>165192.51999999999</v>
      </c>
      <c r="Y33" s="69">
        <v>940769.17000000027</v>
      </c>
      <c r="AA33" s="105" t="s">
        <v>72</v>
      </c>
      <c r="AB33" s="59" t="s">
        <v>59</v>
      </c>
      <c r="AC33" s="70">
        <f t="shared" si="3"/>
        <v>0.26150534845896067</v>
      </c>
      <c r="AD33" s="71">
        <v>0</v>
      </c>
      <c r="AE33" s="72">
        <f t="shared" si="4"/>
        <v>0.36697388744798265</v>
      </c>
      <c r="AF33" s="72">
        <f t="shared" si="4"/>
        <v>0.22540674922400883</v>
      </c>
      <c r="AG33" s="70">
        <f t="shared" si="5"/>
        <v>0.41003082213580933</v>
      </c>
      <c r="AH33" s="73">
        <f t="shared" si="6"/>
        <v>0.29287283067397452</v>
      </c>
      <c r="AI33" s="74">
        <f t="shared" si="7"/>
        <v>0.11117280701404719</v>
      </c>
      <c r="AJ33" s="75">
        <f t="shared" si="8"/>
        <v>0.23076079824704676</v>
      </c>
      <c r="AK33" s="75">
        <f t="shared" si="8"/>
        <v>1.0733166368549858</v>
      </c>
      <c r="AL33" s="116">
        <f t="shared" si="8"/>
        <v>-0.23696445112035325</v>
      </c>
    </row>
    <row r="34" spans="1:38" x14ac:dyDescent="0.25">
      <c r="A34" s="105" t="s">
        <v>73</v>
      </c>
      <c r="B34" s="59" t="s">
        <v>59</v>
      </c>
      <c r="C34" s="21">
        <v>5417878.7730253823</v>
      </c>
      <c r="D34" s="36">
        <v>452963.40543356066</v>
      </c>
      <c r="E34" s="31">
        <f t="shared" si="0"/>
        <v>5870842.178458943</v>
      </c>
      <c r="F34" s="106">
        <v>1144286.6200000001</v>
      </c>
      <c r="G34" s="66">
        <v>333486.92999999988</v>
      </c>
      <c r="H34" s="67">
        <v>204518.54</v>
      </c>
      <c r="I34" s="67">
        <v>491112.43000000005</v>
      </c>
      <c r="J34" s="68">
        <f t="shared" si="1"/>
        <v>1029117.8999999999</v>
      </c>
      <c r="K34" s="107">
        <v>127118.65</v>
      </c>
      <c r="L34" s="69">
        <v>486151.58999999997</v>
      </c>
      <c r="N34" s="105" t="s">
        <v>73</v>
      </c>
      <c r="O34" s="59" t="s">
        <v>59</v>
      </c>
      <c r="P34" s="21">
        <v>4293330.7399999993</v>
      </c>
      <c r="Q34" s="36">
        <v>0</v>
      </c>
      <c r="R34" s="31">
        <f t="shared" si="2"/>
        <v>4293330.7399999993</v>
      </c>
      <c r="S34" s="106">
        <v>933487.93</v>
      </c>
      <c r="T34" s="66">
        <v>237217.49999999994</v>
      </c>
      <c r="U34" s="67">
        <v>142311.99000000005</v>
      </c>
      <c r="V34" s="67">
        <v>356387.63000000018</v>
      </c>
      <c r="W34" s="68">
        <f t="shared" si="9"/>
        <v>735917.12000000011</v>
      </c>
      <c r="X34" s="107">
        <v>62734.65</v>
      </c>
      <c r="Y34" s="69">
        <v>636914.42000000004</v>
      </c>
      <c r="AA34" s="105" t="s">
        <v>73</v>
      </c>
      <c r="AB34" s="59" t="s">
        <v>59</v>
      </c>
      <c r="AC34" s="70">
        <f t="shared" si="3"/>
        <v>0.26192904789473159</v>
      </c>
      <c r="AD34" s="71">
        <v>0</v>
      </c>
      <c r="AE34" s="72">
        <f t="shared" si="4"/>
        <v>0.36743301040416565</v>
      </c>
      <c r="AF34" s="72">
        <f t="shared" si="4"/>
        <v>0.22581833489802072</v>
      </c>
      <c r="AG34" s="70">
        <f t="shared" si="5"/>
        <v>0.4058276897783677</v>
      </c>
      <c r="AH34" s="73">
        <f t="shared" si="6"/>
        <v>0.43711390726810828</v>
      </c>
      <c r="AI34" s="74">
        <f t="shared" si="7"/>
        <v>0.37802883338010296</v>
      </c>
      <c r="AJ34" s="75">
        <f t="shared" si="8"/>
        <v>0.39841549004866161</v>
      </c>
      <c r="AK34" s="75">
        <f t="shared" si="8"/>
        <v>1.0262908934695578</v>
      </c>
      <c r="AL34" s="116">
        <f t="shared" si="8"/>
        <v>-0.23670814361527581</v>
      </c>
    </row>
    <row r="35" spans="1:38" x14ac:dyDescent="0.25">
      <c r="A35" s="105" t="s">
        <v>13</v>
      </c>
      <c r="B35" s="59" t="s">
        <v>59</v>
      </c>
      <c r="C35" s="21">
        <v>23191489.640978429</v>
      </c>
      <c r="D35" s="36">
        <v>1938931.5569696156</v>
      </c>
      <c r="E35" s="31">
        <f t="shared" si="0"/>
        <v>25130421.197948046</v>
      </c>
      <c r="F35" s="106">
        <v>4898173.7</v>
      </c>
      <c r="G35" s="66">
        <v>8381785.0699999994</v>
      </c>
      <c r="H35" s="67">
        <v>3282865.3800000004</v>
      </c>
      <c r="I35" s="67">
        <v>7370779.1500000004</v>
      </c>
      <c r="J35" s="68">
        <f t="shared" si="1"/>
        <v>19035429.600000001</v>
      </c>
      <c r="K35" s="107">
        <v>3380870.96</v>
      </c>
      <c r="L35" s="69">
        <v>2080995.1699999997</v>
      </c>
      <c r="N35" s="105" t="s">
        <v>13</v>
      </c>
      <c r="O35" s="59" t="s">
        <v>59</v>
      </c>
      <c r="P35" s="21">
        <v>18424477.880000006</v>
      </c>
      <c r="Q35" s="36">
        <v>0</v>
      </c>
      <c r="R35" s="31">
        <f t="shared" si="2"/>
        <v>18424477.880000006</v>
      </c>
      <c r="S35" s="106">
        <v>4005987.16</v>
      </c>
      <c r="T35" s="66">
        <v>5888231.5299999993</v>
      </c>
      <c r="U35" s="67">
        <v>2446944.8599999994</v>
      </c>
      <c r="V35" s="67">
        <v>5799953.4899999993</v>
      </c>
      <c r="W35" s="68">
        <f t="shared" si="9"/>
        <v>14135129.879999999</v>
      </c>
      <c r="X35" s="107">
        <v>1633766.79</v>
      </c>
      <c r="Y35" s="69">
        <v>2733266.2199999997</v>
      </c>
      <c r="AA35" s="105" t="s">
        <v>13</v>
      </c>
      <c r="AB35" s="59" t="s">
        <v>59</v>
      </c>
      <c r="AC35" s="70">
        <f t="shared" si="3"/>
        <v>0.25873252919438605</v>
      </c>
      <c r="AD35" s="71">
        <v>0</v>
      </c>
      <c r="AE35" s="72">
        <f t="shared" si="4"/>
        <v>0.36396924578402423</v>
      </c>
      <c r="AF35" s="72">
        <f t="shared" si="4"/>
        <v>0.2227132799896443</v>
      </c>
      <c r="AG35" s="70">
        <f t="shared" si="5"/>
        <v>0.42348089189352933</v>
      </c>
      <c r="AH35" s="73">
        <f t="shared" si="6"/>
        <v>0.34161804528770667</v>
      </c>
      <c r="AI35" s="74">
        <f t="shared" si="7"/>
        <v>0.27083418215479549</v>
      </c>
      <c r="AJ35" s="75">
        <f t="shared" si="8"/>
        <v>0.34667525248094866</v>
      </c>
      <c r="AK35" s="75">
        <f t="shared" si="8"/>
        <v>1.0693718226455076</v>
      </c>
      <c r="AL35" s="116">
        <f t="shared" si="8"/>
        <v>-0.2386416095245929</v>
      </c>
    </row>
    <row r="36" spans="1:38" x14ac:dyDescent="0.25">
      <c r="A36" s="105" t="s">
        <v>74</v>
      </c>
      <c r="B36" s="59" t="s">
        <v>62</v>
      </c>
      <c r="C36" s="21">
        <v>48431562.133872151</v>
      </c>
      <c r="D36" s="36">
        <v>4049135.5073963078</v>
      </c>
      <c r="E36" s="31">
        <f t="shared" si="0"/>
        <v>52480697.641268462</v>
      </c>
      <c r="F36" s="106">
        <v>10229019.67</v>
      </c>
      <c r="G36" s="66">
        <v>13910490.380000001</v>
      </c>
      <c r="H36" s="67">
        <v>6636465.2499999963</v>
      </c>
      <c r="I36" s="67">
        <v>13375856.009999998</v>
      </c>
      <c r="J36" s="68">
        <f t="shared" si="1"/>
        <v>33922811.639999993</v>
      </c>
      <c r="K36" s="107">
        <v>5808716.7800000003</v>
      </c>
      <c r="L36" s="69">
        <v>4345811.7300000014</v>
      </c>
      <c r="N36" s="105" t="s">
        <v>74</v>
      </c>
      <c r="O36" s="59" t="s">
        <v>62</v>
      </c>
      <c r="P36" s="21">
        <v>37914073.160000011</v>
      </c>
      <c r="Q36" s="36">
        <v>0</v>
      </c>
      <c r="R36" s="31">
        <f t="shared" si="2"/>
        <v>37914073.160000011</v>
      </c>
      <c r="S36" s="106">
        <v>8243560.0600000005</v>
      </c>
      <c r="T36" s="66">
        <v>9570568.4500000011</v>
      </c>
      <c r="U36" s="67">
        <v>5062738.9699999979</v>
      </c>
      <c r="V36" s="67">
        <v>10534448.639999999</v>
      </c>
      <c r="W36" s="68">
        <f t="shared" si="9"/>
        <v>25167756.059999995</v>
      </c>
      <c r="X36" s="107">
        <v>2684656.5100000002</v>
      </c>
      <c r="Y36" s="69">
        <v>5624542.2699999996</v>
      </c>
      <c r="AA36" s="105" t="s">
        <v>74</v>
      </c>
      <c r="AB36" s="59" t="s">
        <v>62</v>
      </c>
      <c r="AC36" s="70">
        <f t="shared" si="3"/>
        <v>0.27740329902006589</v>
      </c>
      <c r="AD36" s="71">
        <v>0</v>
      </c>
      <c r="AE36" s="72">
        <f t="shared" si="4"/>
        <v>0.38420099100922989</v>
      </c>
      <c r="AF36" s="72">
        <f t="shared" si="4"/>
        <v>0.24084977795382234</v>
      </c>
      <c r="AG36" s="70">
        <f t="shared" si="5"/>
        <v>0.45346542921387289</v>
      </c>
      <c r="AH36" s="73">
        <f t="shared" si="6"/>
        <v>0.31084483899433568</v>
      </c>
      <c r="AI36" s="74">
        <f t="shared" si="7"/>
        <v>0.26972530476924894</v>
      </c>
      <c r="AJ36" s="75">
        <f t="shared" si="8"/>
        <v>0.34786794496608775</v>
      </c>
      <c r="AK36" s="75">
        <f t="shared" si="8"/>
        <v>1.163672245728002</v>
      </c>
      <c r="AL36" s="116">
        <f t="shared" si="8"/>
        <v>-0.22734837407489128</v>
      </c>
    </row>
    <row r="37" spans="1:38" x14ac:dyDescent="0.25">
      <c r="A37" s="105" t="s">
        <v>14</v>
      </c>
      <c r="B37" s="59" t="s">
        <v>62</v>
      </c>
      <c r="C37" s="21">
        <v>6884830.9539182018</v>
      </c>
      <c r="D37" s="36">
        <v>575608.38943979249</v>
      </c>
      <c r="E37" s="31">
        <f t="shared" si="0"/>
        <v>7460439.3433579942</v>
      </c>
      <c r="F37" s="106">
        <v>1454115.22</v>
      </c>
      <c r="G37" s="66">
        <v>835259.50999999954</v>
      </c>
      <c r="H37" s="67">
        <v>306682.31999999995</v>
      </c>
      <c r="I37" s="67">
        <v>964865.44000000006</v>
      </c>
      <c r="J37" s="68">
        <f t="shared" si="1"/>
        <v>2106807.2699999996</v>
      </c>
      <c r="K37" s="107">
        <v>357586.16000000003</v>
      </c>
      <c r="L37" s="69">
        <v>617782.60999999987</v>
      </c>
      <c r="N37" s="105" t="s">
        <v>14</v>
      </c>
      <c r="O37" s="59" t="s">
        <v>62</v>
      </c>
      <c r="P37" s="21">
        <v>5552511.8699999982</v>
      </c>
      <c r="Q37" s="36">
        <v>0</v>
      </c>
      <c r="R37" s="31">
        <f t="shared" si="2"/>
        <v>5552511.8699999982</v>
      </c>
      <c r="S37" s="106">
        <v>1207268.47</v>
      </c>
      <c r="T37" s="66">
        <v>584443.58999999985</v>
      </c>
      <c r="U37" s="67">
        <v>217719.83999999997</v>
      </c>
      <c r="V37" s="67">
        <v>779308.51000000036</v>
      </c>
      <c r="W37" s="68">
        <f t="shared" si="9"/>
        <v>1581471.9400000002</v>
      </c>
      <c r="X37" s="107">
        <v>173405.06</v>
      </c>
      <c r="Y37" s="69">
        <v>823713.54999999993</v>
      </c>
      <c r="AA37" s="105" t="s">
        <v>14</v>
      </c>
      <c r="AB37" s="59" t="s">
        <v>62</v>
      </c>
      <c r="AC37" s="70">
        <f t="shared" si="3"/>
        <v>0.23994889432234645</v>
      </c>
      <c r="AD37" s="71">
        <v>0</v>
      </c>
      <c r="AE37" s="72">
        <f t="shared" si="4"/>
        <v>0.34361519939587204</v>
      </c>
      <c r="AF37" s="72">
        <f t="shared" si="4"/>
        <v>0.20446715551181427</v>
      </c>
      <c r="AG37" s="70">
        <f t="shared" si="5"/>
        <v>0.42915334224129276</v>
      </c>
      <c r="AH37" s="73">
        <f t="shared" si="6"/>
        <v>0.408609890582319</v>
      </c>
      <c r="AI37" s="74">
        <f t="shared" si="7"/>
        <v>0.23810458582057525</v>
      </c>
      <c r="AJ37" s="75">
        <f t="shared" si="8"/>
        <v>0.33218125261204401</v>
      </c>
      <c r="AK37" s="75">
        <f t="shared" si="8"/>
        <v>1.0621437459783469</v>
      </c>
      <c r="AL37" s="116">
        <f t="shared" si="8"/>
        <v>-0.25000309877141158</v>
      </c>
    </row>
    <row r="38" spans="1:38" x14ac:dyDescent="0.25">
      <c r="A38" s="105" t="s">
        <v>75</v>
      </c>
      <c r="B38" s="59" t="s">
        <v>62</v>
      </c>
      <c r="C38" s="21">
        <v>5325707.273124746</v>
      </c>
      <c r="D38" s="36">
        <v>445257.37910333375</v>
      </c>
      <c r="E38" s="31">
        <f t="shared" ref="E38:E69" si="10">+SUM(C38:D38)</f>
        <v>5770964.6522280797</v>
      </c>
      <c r="F38" s="106">
        <v>1124819.48</v>
      </c>
      <c r="G38" s="66">
        <v>222030.95999999988</v>
      </c>
      <c r="H38" s="67">
        <v>168129.81</v>
      </c>
      <c r="I38" s="67">
        <v>307416.83</v>
      </c>
      <c r="J38" s="68">
        <f t="shared" si="1"/>
        <v>697577.59999999986</v>
      </c>
      <c r="K38" s="107">
        <v>74126.709999999992</v>
      </c>
      <c r="L38" s="69">
        <v>477880.93000000017</v>
      </c>
      <c r="N38" s="105" t="s">
        <v>75</v>
      </c>
      <c r="O38" s="59" t="s">
        <v>62</v>
      </c>
      <c r="P38" s="21">
        <v>4271599.8400000008</v>
      </c>
      <c r="Q38" s="36">
        <v>0</v>
      </c>
      <c r="R38" s="31">
        <f t="shared" ref="R38:R69" si="11">+SUM(P38:Q38)</f>
        <v>4271599.8400000008</v>
      </c>
      <c r="S38" s="106">
        <v>928763.03</v>
      </c>
      <c r="T38" s="66">
        <v>156305.33000000002</v>
      </c>
      <c r="U38" s="67">
        <v>131322.78</v>
      </c>
      <c r="V38" s="67">
        <v>232317.4</v>
      </c>
      <c r="W38" s="68">
        <f t="shared" si="9"/>
        <v>519945.51</v>
      </c>
      <c r="X38" s="107">
        <v>34386.57</v>
      </c>
      <c r="Y38" s="69">
        <v>633690.6399999999</v>
      </c>
      <c r="AA38" s="105" t="s">
        <v>75</v>
      </c>
      <c r="AB38" s="59" t="s">
        <v>62</v>
      </c>
      <c r="AC38" s="70">
        <f t="shared" ref="AC38:AC69" si="12">+C38/P38-1</f>
        <v>0.24677110979682615</v>
      </c>
      <c r="AD38" s="71">
        <v>0</v>
      </c>
      <c r="AE38" s="72">
        <f t="shared" ref="AE38:AF69" si="13">+E38/R38-1</f>
        <v>0.35100778827355672</v>
      </c>
      <c r="AF38" s="72">
        <f t="shared" si="13"/>
        <v>0.21109415821600908</v>
      </c>
      <c r="AG38" s="70">
        <f t="shared" ref="AG38:AG69" si="14">+G38/T38-1</f>
        <v>0.42049512962865609</v>
      </c>
      <c r="AH38" s="73">
        <f t="shared" ref="AH38:AH69" si="15">+H38/U38-1</f>
        <v>0.28027909552325947</v>
      </c>
      <c r="AI38" s="74">
        <f t="shared" ref="AI38:AI69" si="16">+I38/V38-1</f>
        <v>0.32326218354716452</v>
      </c>
      <c r="AJ38" s="75">
        <f t="shared" ref="AJ38:AL69" si="17">+J38/W38-1</f>
        <v>0.34163597258489609</v>
      </c>
      <c r="AK38" s="75">
        <f t="shared" si="17"/>
        <v>1.1556878164934736</v>
      </c>
      <c r="AL38" s="116">
        <f t="shared" si="17"/>
        <v>-0.24587661575686171</v>
      </c>
    </row>
    <row r="39" spans="1:38" x14ac:dyDescent="0.25">
      <c r="A39" s="105" t="s">
        <v>37</v>
      </c>
      <c r="B39" s="59" t="s">
        <v>62</v>
      </c>
      <c r="C39" s="21">
        <v>5037029.9363225438</v>
      </c>
      <c r="D39" s="36">
        <v>421122.42241134431</v>
      </c>
      <c r="E39" s="31">
        <f t="shared" si="10"/>
        <v>5458152.3587338878</v>
      </c>
      <c r="F39" s="106">
        <v>1063849.19</v>
      </c>
      <c r="G39" s="66">
        <v>295586.34000000003</v>
      </c>
      <c r="H39" s="67">
        <v>229663.05999999994</v>
      </c>
      <c r="I39" s="67">
        <v>482287.38</v>
      </c>
      <c r="J39" s="68">
        <f t="shared" si="1"/>
        <v>1007536.7799999999</v>
      </c>
      <c r="K39" s="107">
        <v>119186.27</v>
      </c>
      <c r="L39" s="69">
        <v>451977.64999999991</v>
      </c>
      <c r="N39" s="105" t="s">
        <v>37</v>
      </c>
      <c r="O39" s="59" t="s">
        <v>62</v>
      </c>
      <c r="P39" s="21">
        <v>4007497.3200000003</v>
      </c>
      <c r="Q39" s="36">
        <v>0</v>
      </c>
      <c r="R39" s="31">
        <f t="shared" si="11"/>
        <v>4007497.3200000003</v>
      </c>
      <c r="S39" s="106">
        <v>871339.91</v>
      </c>
      <c r="T39" s="66">
        <v>205078.82999999993</v>
      </c>
      <c r="U39" s="67">
        <v>183839.25000000006</v>
      </c>
      <c r="V39" s="67">
        <v>443285.02999999997</v>
      </c>
      <c r="W39" s="68">
        <f t="shared" si="9"/>
        <v>832203.10999999987</v>
      </c>
      <c r="X39" s="107">
        <v>55754.61</v>
      </c>
      <c r="Y39" s="69">
        <v>594511.16000000027</v>
      </c>
      <c r="AA39" s="105" t="s">
        <v>37</v>
      </c>
      <c r="AB39" s="59" t="s">
        <v>62</v>
      </c>
      <c r="AC39" s="70">
        <f t="shared" si="12"/>
        <v>0.25690163563791057</v>
      </c>
      <c r="AD39" s="71">
        <v>0</v>
      </c>
      <c r="AE39" s="72">
        <f t="shared" si="13"/>
        <v>0.36198527981395823</v>
      </c>
      <c r="AF39" s="72">
        <f t="shared" si="13"/>
        <v>0.22093476700728631</v>
      </c>
      <c r="AG39" s="70">
        <f t="shared" si="14"/>
        <v>0.44133034111809644</v>
      </c>
      <c r="AH39" s="73">
        <f t="shared" si="15"/>
        <v>0.24926020966686857</v>
      </c>
      <c r="AI39" s="74">
        <f t="shared" si="16"/>
        <v>8.7984811939171514E-2</v>
      </c>
      <c r="AJ39" s="75">
        <f t="shared" si="17"/>
        <v>0.21068615088448794</v>
      </c>
      <c r="AK39" s="75">
        <f t="shared" si="17"/>
        <v>1.1376935467757736</v>
      </c>
      <c r="AL39" s="116">
        <f t="shared" si="17"/>
        <v>-0.23974909066467365</v>
      </c>
    </row>
    <row r="40" spans="1:38" x14ac:dyDescent="0.25">
      <c r="A40" s="105" t="s">
        <v>15</v>
      </c>
      <c r="B40" s="59" t="s">
        <v>59</v>
      </c>
      <c r="C40" s="21">
        <v>7099010.9134811247</v>
      </c>
      <c r="D40" s="36">
        <v>593514.97021126817</v>
      </c>
      <c r="E40" s="31">
        <f t="shared" si="10"/>
        <v>7692525.8836923931</v>
      </c>
      <c r="F40" s="106">
        <v>1499351.23</v>
      </c>
      <c r="G40" s="66">
        <v>948455.32</v>
      </c>
      <c r="H40" s="67">
        <v>129970.87000000001</v>
      </c>
      <c r="I40" s="67">
        <v>551127.32999999996</v>
      </c>
      <c r="J40" s="68">
        <f t="shared" si="1"/>
        <v>1629553.52</v>
      </c>
      <c r="K40" s="107">
        <v>264868.51</v>
      </c>
      <c r="L40" s="69">
        <v>637001.20000000007</v>
      </c>
      <c r="N40" s="105" t="s">
        <v>15</v>
      </c>
      <c r="O40" s="59" t="s">
        <v>59</v>
      </c>
      <c r="P40" s="21">
        <v>5560386.4700000007</v>
      </c>
      <c r="Q40" s="36">
        <v>0</v>
      </c>
      <c r="R40" s="31">
        <f t="shared" si="11"/>
        <v>5560386.4700000007</v>
      </c>
      <c r="S40" s="106">
        <v>1208980.6200000001</v>
      </c>
      <c r="T40" s="66">
        <v>678107.58</v>
      </c>
      <c r="U40" s="67">
        <v>81479.189999999973</v>
      </c>
      <c r="V40" s="67">
        <v>391416.35000000009</v>
      </c>
      <c r="W40" s="68">
        <f t="shared" si="9"/>
        <v>1151003.1200000001</v>
      </c>
      <c r="X40" s="107">
        <v>123599.1</v>
      </c>
      <c r="Y40" s="69">
        <v>824881.78000000014</v>
      </c>
      <c r="AA40" s="105" t="s">
        <v>15</v>
      </c>
      <c r="AB40" s="59" t="s">
        <v>59</v>
      </c>
      <c r="AC40" s="70">
        <f t="shared" si="12"/>
        <v>0.2767117810573918</v>
      </c>
      <c r="AD40" s="71">
        <v>0</v>
      </c>
      <c r="AE40" s="72">
        <f t="shared" si="13"/>
        <v>0.38345165847660811</v>
      </c>
      <c r="AF40" s="72">
        <f t="shared" si="13"/>
        <v>0.24017805182021856</v>
      </c>
      <c r="AG40" s="70">
        <f t="shared" si="14"/>
        <v>0.39867971981672889</v>
      </c>
      <c r="AH40" s="73">
        <f t="shared" si="15"/>
        <v>0.59514190064972472</v>
      </c>
      <c r="AI40" s="74">
        <f t="shared" si="16"/>
        <v>0.40803349170263292</v>
      </c>
      <c r="AJ40" s="75">
        <f t="shared" si="17"/>
        <v>0.41576811711857031</v>
      </c>
      <c r="AK40" s="75">
        <f t="shared" si="17"/>
        <v>1.1429647141443589</v>
      </c>
      <c r="AL40" s="116">
        <f t="shared" si="17"/>
        <v>-0.22776667463791</v>
      </c>
    </row>
    <row r="41" spans="1:38" x14ac:dyDescent="0.25">
      <c r="A41" s="105" t="s">
        <v>16</v>
      </c>
      <c r="B41" s="59" t="s">
        <v>62</v>
      </c>
      <c r="C41" s="21">
        <v>5499977.9234523419</v>
      </c>
      <c r="D41" s="36">
        <v>459827.32991739188</v>
      </c>
      <c r="E41" s="31">
        <f t="shared" si="10"/>
        <v>5959805.2533697337</v>
      </c>
      <c r="F41" s="106">
        <v>1161626.43</v>
      </c>
      <c r="G41" s="66">
        <v>448277.55999999988</v>
      </c>
      <c r="H41" s="67">
        <v>108795.51000000001</v>
      </c>
      <c r="I41" s="67">
        <v>212458.79999999993</v>
      </c>
      <c r="J41" s="68">
        <f t="shared" si="1"/>
        <v>769531.86999999976</v>
      </c>
      <c r="K41" s="107">
        <v>123963.94</v>
      </c>
      <c r="L41" s="69">
        <v>493518.38000000012</v>
      </c>
      <c r="N41" s="105" t="s">
        <v>16</v>
      </c>
      <c r="O41" s="59" t="s">
        <v>62</v>
      </c>
      <c r="P41" s="21">
        <v>4341184.1499999994</v>
      </c>
      <c r="Q41" s="36">
        <v>0</v>
      </c>
      <c r="R41" s="31">
        <f t="shared" si="11"/>
        <v>4341184.1499999994</v>
      </c>
      <c r="S41" s="106">
        <v>943892.57</v>
      </c>
      <c r="T41" s="66">
        <v>321093.2300000001</v>
      </c>
      <c r="U41" s="67">
        <v>70075.75</v>
      </c>
      <c r="V41" s="67">
        <v>136441.94999999995</v>
      </c>
      <c r="W41" s="68">
        <f t="shared" si="9"/>
        <v>527610.93000000005</v>
      </c>
      <c r="X41" s="107">
        <v>58116.959999999999</v>
      </c>
      <c r="Y41" s="69">
        <v>644013.43999999994</v>
      </c>
      <c r="AA41" s="105" t="s">
        <v>16</v>
      </c>
      <c r="AB41" s="59" t="s">
        <v>62</v>
      </c>
      <c r="AC41" s="70">
        <f t="shared" si="12"/>
        <v>0.26693034283107808</v>
      </c>
      <c r="AD41" s="71">
        <v>0</v>
      </c>
      <c r="AE41" s="72">
        <f t="shared" si="13"/>
        <v>0.3728524401273634</v>
      </c>
      <c r="AF41" s="72">
        <f t="shared" si="13"/>
        <v>0.23067652709672237</v>
      </c>
      <c r="AG41" s="70">
        <f t="shared" si="14"/>
        <v>0.39609782492144019</v>
      </c>
      <c r="AH41" s="73">
        <f t="shared" si="15"/>
        <v>0.5525414997342164</v>
      </c>
      <c r="AI41" s="74">
        <f t="shared" si="16"/>
        <v>0.55713693625750738</v>
      </c>
      <c r="AJ41" s="75">
        <f t="shared" si="17"/>
        <v>0.45852147149415523</v>
      </c>
      <c r="AK41" s="75">
        <f t="shared" si="17"/>
        <v>1.1330079894061904</v>
      </c>
      <c r="AL41" s="116">
        <f t="shared" si="17"/>
        <v>-0.23368310450166974</v>
      </c>
    </row>
    <row r="42" spans="1:38" x14ac:dyDescent="0.25">
      <c r="A42" s="105" t="s">
        <v>17</v>
      </c>
      <c r="B42" s="59" t="s">
        <v>59</v>
      </c>
      <c r="C42" s="21">
        <v>16283283.234508105</v>
      </c>
      <c r="D42" s="36">
        <v>1361368.8556976211</v>
      </c>
      <c r="E42" s="31">
        <f t="shared" si="10"/>
        <v>17644652.090205725</v>
      </c>
      <c r="F42" s="106">
        <v>3439121.46</v>
      </c>
      <c r="G42" s="66">
        <v>5435969.7399999993</v>
      </c>
      <c r="H42" s="67">
        <v>1224197.6599999999</v>
      </c>
      <c r="I42" s="67">
        <v>2902068.86</v>
      </c>
      <c r="J42" s="68">
        <f t="shared" si="1"/>
        <v>9562236.2599999998</v>
      </c>
      <c r="K42" s="107">
        <v>1755690.69</v>
      </c>
      <c r="L42" s="69">
        <v>1461115.0100000005</v>
      </c>
      <c r="N42" s="105" t="s">
        <v>17</v>
      </c>
      <c r="O42" s="59" t="s">
        <v>59</v>
      </c>
      <c r="P42" s="21">
        <v>13116079.080000002</v>
      </c>
      <c r="Q42" s="36">
        <v>0</v>
      </c>
      <c r="R42" s="31">
        <f t="shared" si="11"/>
        <v>13116079.080000002</v>
      </c>
      <c r="S42" s="106">
        <v>2851795.5700000003</v>
      </c>
      <c r="T42" s="66">
        <v>3870217.4999999995</v>
      </c>
      <c r="U42" s="67">
        <v>917281.58000000019</v>
      </c>
      <c r="V42" s="67">
        <v>2196754.04</v>
      </c>
      <c r="W42" s="68">
        <f t="shared" si="9"/>
        <v>6984253.1200000001</v>
      </c>
      <c r="X42" s="107">
        <v>837478.96</v>
      </c>
      <c r="Y42" s="69">
        <v>1945766.7299999986</v>
      </c>
      <c r="AA42" s="105" t="s">
        <v>17</v>
      </c>
      <c r="AB42" s="59" t="s">
        <v>59</v>
      </c>
      <c r="AC42" s="70">
        <f t="shared" si="12"/>
        <v>0.24147492060623521</v>
      </c>
      <c r="AD42" s="71">
        <v>0</v>
      </c>
      <c r="AE42" s="72">
        <f t="shared" si="13"/>
        <v>0.34526880957214567</v>
      </c>
      <c r="AF42" s="72">
        <f t="shared" si="13"/>
        <v>0.20594950640168075</v>
      </c>
      <c r="AG42" s="70">
        <f t="shared" si="14"/>
        <v>0.40456440497207202</v>
      </c>
      <c r="AH42" s="73">
        <f t="shared" si="15"/>
        <v>0.33459309190532283</v>
      </c>
      <c r="AI42" s="74">
        <f t="shared" si="16"/>
        <v>0.32107136582300311</v>
      </c>
      <c r="AJ42" s="75">
        <f t="shared" si="17"/>
        <v>0.36911364690058646</v>
      </c>
      <c r="AK42" s="75">
        <f t="shared" si="17"/>
        <v>1.0963997591055898</v>
      </c>
      <c r="AL42" s="116">
        <f t="shared" si="17"/>
        <v>-0.24908007343716809</v>
      </c>
    </row>
    <row r="43" spans="1:38" x14ac:dyDescent="0.25">
      <c r="A43" s="105" t="s">
        <v>18</v>
      </c>
      <c r="B43" s="59" t="s">
        <v>59</v>
      </c>
      <c r="C43" s="21">
        <v>7410873.6585057545</v>
      </c>
      <c r="D43" s="36">
        <v>619588.35002137662</v>
      </c>
      <c r="E43" s="31">
        <f t="shared" si="10"/>
        <v>8030462.0085271308</v>
      </c>
      <c r="F43" s="106">
        <v>1565218.4</v>
      </c>
      <c r="G43" s="66">
        <v>946561.51000000013</v>
      </c>
      <c r="H43" s="67">
        <v>600708.58000000019</v>
      </c>
      <c r="I43" s="67">
        <v>1335177.8100000003</v>
      </c>
      <c r="J43" s="68">
        <f t="shared" si="1"/>
        <v>2882447.9000000004</v>
      </c>
      <c r="K43" s="107">
        <v>425923.14</v>
      </c>
      <c r="L43" s="69">
        <v>664985</v>
      </c>
      <c r="N43" s="105" t="s">
        <v>18</v>
      </c>
      <c r="O43" s="59" t="s">
        <v>59</v>
      </c>
      <c r="P43" s="21">
        <v>5951315.6500000004</v>
      </c>
      <c r="Q43" s="36">
        <v>0</v>
      </c>
      <c r="R43" s="31">
        <f t="shared" si="11"/>
        <v>5951315.6500000004</v>
      </c>
      <c r="S43" s="106">
        <v>1293979.3500000001</v>
      </c>
      <c r="T43" s="66">
        <v>693296.9600000002</v>
      </c>
      <c r="U43" s="67">
        <v>402169.51999999973</v>
      </c>
      <c r="V43" s="67">
        <v>896908.89999999979</v>
      </c>
      <c r="W43" s="68">
        <f t="shared" si="9"/>
        <v>1992375.38</v>
      </c>
      <c r="X43" s="107">
        <v>230935.71999999997</v>
      </c>
      <c r="Y43" s="69">
        <v>882876.07</v>
      </c>
      <c r="AA43" s="105" t="s">
        <v>18</v>
      </c>
      <c r="AB43" s="59" t="s">
        <v>59</v>
      </c>
      <c r="AC43" s="70">
        <f t="shared" si="12"/>
        <v>0.2452496379528708</v>
      </c>
      <c r="AD43" s="71">
        <v>0</v>
      </c>
      <c r="AE43" s="72">
        <f t="shared" si="13"/>
        <v>0.34935911331255465</v>
      </c>
      <c r="AF43" s="72">
        <f t="shared" si="13"/>
        <v>0.20961621219071214</v>
      </c>
      <c r="AG43" s="70">
        <f t="shared" si="14"/>
        <v>0.36530457309375741</v>
      </c>
      <c r="AH43" s="73">
        <f t="shared" si="15"/>
        <v>0.49367008220812103</v>
      </c>
      <c r="AI43" s="74">
        <f t="shared" si="16"/>
        <v>0.48864372959171276</v>
      </c>
      <c r="AJ43" s="75">
        <f t="shared" si="17"/>
        <v>0.44673936896369426</v>
      </c>
      <c r="AK43" s="75">
        <f t="shared" si="17"/>
        <v>0.84433633740159419</v>
      </c>
      <c r="AL43" s="116">
        <f t="shared" si="17"/>
        <v>-0.24679689188993414</v>
      </c>
    </row>
    <row r="44" spans="1:38" x14ac:dyDescent="0.25">
      <c r="A44" s="105" t="s">
        <v>76</v>
      </c>
      <c r="B44" s="59" t="s">
        <v>63</v>
      </c>
      <c r="C44" s="21">
        <v>7621442.775804529</v>
      </c>
      <c r="D44" s="36">
        <v>637193.04522527661</v>
      </c>
      <c r="E44" s="31">
        <f t="shared" si="10"/>
        <v>8258635.8210298056</v>
      </c>
      <c r="F44" s="106">
        <v>1609691.79</v>
      </c>
      <c r="G44" s="66">
        <v>798493.48999999987</v>
      </c>
      <c r="H44" s="67">
        <v>1025195.53</v>
      </c>
      <c r="I44" s="67">
        <v>1557449.5999999999</v>
      </c>
      <c r="J44" s="68">
        <f t="shared" si="1"/>
        <v>3381138.62</v>
      </c>
      <c r="K44" s="107">
        <v>319410.44</v>
      </c>
      <c r="L44" s="69">
        <v>683879.57999999984</v>
      </c>
      <c r="N44" s="105" t="s">
        <v>76</v>
      </c>
      <c r="O44" s="59" t="s">
        <v>63</v>
      </c>
      <c r="P44" s="21">
        <v>6181875.2800000003</v>
      </c>
      <c r="Q44" s="36">
        <v>0</v>
      </c>
      <c r="R44" s="31">
        <f t="shared" si="11"/>
        <v>6181875.2800000003</v>
      </c>
      <c r="S44" s="106">
        <v>1344109.35</v>
      </c>
      <c r="T44" s="66">
        <v>557197.79999999993</v>
      </c>
      <c r="U44" s="67">
        <v>721514.65000000014</v>
      </c>
      <c r="V44" s="67">
        <v>1061877.0200000003</v>
      </c>
      <c r="W44" s="68">
        <f t="shared" si="9"/>
        <v>2340589.4700000007</v>
      </c>
      <c r="X44" s="107">
        <v>151429.31</v>
      </c>
      <c r="Y44" s="69">
        <v>917079.49</v>
      </c>
      <c r="AA44" s="105" t="s">
        <v>76</v>
      </c>
      <c r="AB44" s="59" t="s">
        <v>63</v>
      </c>
      <c r="AC44" s="70">
        <f t="shared" si="12"/>
        <v>0.23286906166837595</v>
      </c>
      <c r="AD44" s="71">
        <v>0</v>
      </c>
      <c r="AE44" s="72">
        <f t="shared" si="13"/>
        <v>0.3359434551759195</v>
      </c>
      <c r="AF44" s="72">
        <f t="shared" si="13"/>
        <v>0.19758990591055703</v>
      </c>
      <c r="AG44" s="70">
        <f t="shared" si="14"/>
        <v>0.43305212260349912</v>
      </c>
      <c r="AH44" s="73">
        <f t="shared" si="15"/>
        <v>0.42089357437163577</v>
      </c>
      <c r="AI44" s="74">
        <f t="shared" si="16"/>
        <v>0.46669489090177274</v>
      </c>
      <c r="AJ44" s="75">
        <f t="shared" si="17"/>
        <v>0.44456713291118044</v>
      </c>
      <c r="AK44" s="75">
        <f t="shared" si="17"/>
        <v>1.1093039385836203</v>
      </c>
      <c r="AL44" s="116">
        <f t="shared" si="17"/>
        <v>-0.25428538370212617</v>
      </c>
    </row>
    <row r="45" spans="1:38" x14ac:dyDescent="0.25">
      <c r="A45" s="105" t="s">
        <v>77</v>
      </c>
      <c r="B45" s="59" t="s">
        <v>63</v>
      </c>
      <c r="C45" s="21">
        <v>6122563.1475234488</v>
      </c>
      <c r="D45" s="36">
        <v>511878.75725311076</v>
      </c>
      <c r="E45" s="31">
        <f t="shared" si="10"/>
        <v>6634441.9047765592</v>
      </c>
      <c r="F45" s="106">
        <v>1293119.94</v>
      </c>
      <c r="G45" s="66">
        <v>932570.37999999966</v>
      </c>
      <c r="H45" s="67">
        <v>232378.93999999997</v>
      </c>
      <c r="I45" s="67">
        <v>450208.52999999997</v>
      </c>
      <c r="J45" s="68">
        <f t="shared" si="1"/>
        <v>1615157.8499999996</v>
      </c>
      <c r="K45" s="107">
        <v>270649.11</v>
      </c>
      <c r="L45" s="69">
        <v>549383.61</v>
      </c>
      <c r="N45" s="105" t="s">
        <v>77</v>
      </c>
      <c r="O45" s="59" t="s">
        <v>63</v>
      </c>
      <c r="P45" s="21">
        <v>4863710.2300000004</v>
      </c>
      <c r="Q45" s="36">
        <v>0</v>
      </c>
      <c r="R45" s="31">
        <f t="shared" si="11"/>
        <v>4863710.2300000004</v>
      </c>
      <c r="S45" s="106">
        <v>1057504.0900000001</v>
      </c>
      <c r="T45" s="66">
        <v>664666.13000000024</v>
      </c>
      <c r="U45" s="67">
        <v>184735.23000000016</v>
      </c>
      <c r="V45" s="67">
        <v>318795.01000000018</v>
      </c>
      <c r="W45" s="68">
        <f t="shared" si="9"/>
        <v>1168196.3700000006</v>
      </c>
      <c r="X45" s="107">
        <v>126076.98000000001</v>
      </c>
      <c r="Y45" s="69">
        <v>721530.07999999984</v>
      </c>
      <c r="AA45" s="105" t="s">
        <v>77</v>
      </c>
      <c r="AB45" s="59" t="s">
        <v>63</v>
      </c>
      <c r="AC45" s="70">
        <f t="shared" si="12"/>
        <v>0.25882564091887694</v>
      </c>
      <c r="AD45" s="71">
        <v>0</v>
      </c>
      <c r="AE45" s="72">
        <f t="shared" si="13"/>
        <v>0.36407014214260847</v>
      </c>
      <c r="AF45" s="72">
        <f t="shared" si="13"/>
        <v>0.22280372456999187</v>
      </c>
      <c r="AG45" s="70">
        <f t="shared" si="14"/>
        <v>0.40306589715952468</v>
      </c>
      <c r="AH45" s="73">
        <f t="shared" si="15"/>
        <v>0.25790267508801534</v>
      </c>
      <c r="AI45" s="74">
        <f t="shared" si="16"/>
        <v>0.41221950117726025</v>
      </c>
      <c r="AJ45" s="75">
        <f t="shared" si="17"/>
        <v>0.3826081740007452</v>
      </c>
      <c r="AK45" s="75">
        <f t="shared" si="17"/>
        <v>1.1466972797095867</v>
      </c>
      <c r="AL45" s="116">
        <f t="shared" si="17"/>
        <v>-0.23858529917422144</v>
      </c>
    </row>
    <row r="46" spans="1:38" x14ac:dyDescent="0.25">
      <c r="A46" s="105" t="s">
        <v>41</v>
      </c>
      <c r="B46" s="59" t="s">
        <v>59</v>
      </c>
      <c r="C46" s="21">
        <v>4896207.0880207466</v>
      </c>
      <c r="D46" s="36">
        <v>409348.88527588407</v>
      </c>
      <c r="E46" s="31">
        <f t="shared" si="10"/>
        <v>5305555.9732966311</v>
      </c>
      <c r="F46" s="106">
        <v>1034106.61</v>
      </c>
      <c r="G46" s="66">
        <v>298503.94000000012</v>
      </c>
      <c r="H46" s="67">
        <v>50075.95</v>
      </c>
      <c r="I46" s="67">
        <v>115182.07999999997</v>
      </c>
      <c r="J46" s="68">
        <f t="shared" si="1"/>
        <v>463761.97000000009</v>
      </c>
      <c r="K46" s="107">
        <v>87511.45</v>
      </c>
      <c r="L46" s="69">
        <v>439341.51000000018</v>
      </c>
      <c r="N46" s="105" t="s">
        <v>41</v>
      </c>
      <c r="O46" s="59" t="s">
        <v>59</v>
      </c>
      <c r="P46" s="21">
        <v>3917772.1600000006</v>
      </c>
      <c r="Q46" s="36">
        <v>0</v>
      </c>
      <c r="R46" s="31">
        <f t="shared" si="11"/>
        <v>3917772.1600000006</v>
      </c>
      <c r="S46" s="106">
        <v>851831.19</v>
      </c>
      <c r="T46" s="66">
        <v>214974.07000000004</v>
      </c>
      <c r="U46" s="67">
        <v>53677.749999999993</v>
      </c>
      <c r="V46" s="67">
        <v>86432.359999999986</v>
      </c>
      <c r="W46" s="68">
        <f t="shared" si="9"/>
        <v>355084.18</v>
      </c>
      <c r="X46" s="107">
        <v>42466.45</v>
      </c>
      <c r="Y46" s="69">
        <v>581200.41999999993</v>
      </c>
      <c r="AA46" s="105" t="s">
        <v>41</v>
      </c>
      <c r="AB46" s="59" t="s">
        <v>59</v>
      </c>
      <c r="AC46" s="70">
        <f t="shared" si="12"/>
        <v>0.24974268233626584</v>
      </c>
      <c r="AD46" s="71">
        <v>0</v>
      </c>
      <c r="AE46" s="72">
        <f t="shared" si="13"/>
        <v>0.35422780004047771</v>
      </c>
      <c r="AF46" s="72">
        <f t="shared" si="13"/>
        <v>0.21398068319146657</v>
      </c>
      <c r="AG46" s="70">
        <f t="shared" si="14"/>
        <v>0.38855788514400857</v>
      </c>
      <c r="AH46" s="73">
        <f t="shared" si="15"/>
        <v>-6.7100428017195179E-2</v>
      </c>
      <c r="AI46" s="74">
        <f t="shared" si="16"/>
        <v>0.33262680782984511</v>
      </c>
      <c r="AJ46" s="75">
        <f t="shared" si="17"/>
        <v>0.30606204421723349</v>
      </c>
      <c r="AK46" s="75">
        <f t="shared" si="17"/>
        <v>1.0607196975494775</v>
      </c>
      <c r="AL46" s="116">
        <f t="shared" si="17"/>
        <v>-0.2440791594747983</v>
      </c>
    </row>
    <row r="47" spans="1:38" x14ac:dyDescent="0.25">
      <c r="A47" s="105" t="s">
        <v>78</v>
      </c>
      <c r="B47" s="59" t="s">
        <v>63</v>
      </c>
      <c r="C47" s="21">
        <v>6452480.1038688216</v>
      </c>
      <c r="D47" s="36">
        <v>539461.56490109861</v>
      </c>
      <c r="E47" s="31">
        <f t="shared" si="10"/>
        <v>6991941.6687699202</v>
      </c>
      <c r="F47" s="106">
        <v>1362800.27</v>
      </c>
      <c r="G47" s="66">
        <v>654197.6100000001</v>
      </c>
      <c r="H47" s="67">
        <v>465442.60999999981</v>
      </c>
      <c r="I47" s="67">
        <v>1106430.55</v>
      </c>
      <c r="J47" s="68">
        <f t="shared" si="1"/>
        <v>2226070.77</v>
      </c>
      <c r="K47" s="107">
        <v>244836.97</v>
      </c>
      <c r="L47" s="69">
        <v>578987.39000000013</v>
      </c>
      <c r="N47" s="105" t="s">
        <v>78</v>
      </c>
      <c r="O47" s="59" t="s">
        <v>63</v>
      </c>
      <c r="P47" s="21">
        <v>5234877.1799999988</v>
      </c>
      <c r="Q47" s="36">
        <v>0</v>
      </c>
      <c r="R47" s="31">
        <f t="shared" si="11"/>
        <v>5234877.1799999988</v>
      </c>
      <c r="S47" s="106">
        <v>1138205.97</v>
      </c>
      <c r="T47" s="66">
        <v>464023.45000000013</v>
      </c>
      <c r="U47" s="67">
        <v>329388.72000000003</v>
      </c>
      <c r="V47" s="67">
        <v>719771.57999999961</v>
      </c>
      <c r="W47" s="68">
        <f t="shared" si="9"/>
        <v>1513183.7499999998</v>
      </c>
      <c r="X47" s="107">
        <v>119443.61</v>
      </c>
      <c r="Y47" s="69">
        <v>776592.57000000007</v>
      </c>
      <c r="AA47" s="105" t="s">
        <v>78</v>
      </c>
      <c r="AB47" s="59" t="s">
        <v>63</v>
      </c>
      <c r="AC47" s="70">
        <f t="shared" si="12"/>
        <v>0.23259436315348725</v>
      </c>
      <c r="AD47" s="71">
        <v>0</v>
      </c>
      <c r="AE47" s="72">
        <f t="shared" si="13"/>
        <v>0.33564579040800369</v>
      </c>
      <c r="AF47" s="72">
        <f t="shared" si="13"/>
        <v>0.19732307325711895</v>
      </c>
      <c r="AG47" s="70">
        <f t="shared" si="14"/>
        <v>0.40983739076117787</v>
      </c>
      <c r="AH47" s="73">
        <f t="shared" si="15"/>
        <v>0.41304963327220112</v>
      </c>
      <c r="AI47" s="74">
        <f t="shared" si="16"/>
        <v>0.53719677289842505</v>
      </c>
      <c r="AJ47" s="75">
        <f t="shared" si="17"/>
        <v>0.47111728499595662</v>
      </c>
      <c r="AK47" s="75">
        <f t="shared" si="17"/>
        <v>1.0498122084555215</v>
      </c>
      <c r="AL47" s="116">
        <f t="shared" si="17"/>
        <v>-0.25445154593740182</v>
      </c>
    </row>
    <row r="48" spans="1:38" x14ac:dyDescent="0.25">
      <c r="A48" s="105" t="s">
        <v>79</v>
      </c>
      <c r="B48" s="59" t="s">
        <v>62</v>
      </c>
      <c r="C48" s="21">
        <v>8161073.6499650618</v>
      </c>
      <c r="D48" s="36">
        <v>682309.04886379139</v>
      </c>
      <c r="E48" s="31">
        <f t="shared" si="10"/>
        <v>8843382.6988288537</v>
      </c>
      <c r="F48" s="106">
        <v>1723664.8900000001</v>
      </c>
      <c r="G48" s="66">
        <v>1349696.1</v>
      </c>
      <c r="H48" s="67">
        <v>651237.6</v>
      </c>
      <c r="I48" s="67">
        <v>1492222.2399999998</v>
      </c>
      <c r="J48" s="68">
        <f t="shared" si="1"/>
        <v>3493155.94</v>
      </c>
      <c r="K48" s="107">
        <v>520628.45</v>
      </c>
      <c r="L48" s="69">
        <v>732301.16999999969</v>
      </c>
      <c r="N48" s="105" t="s">
        <v>79</v>
      </c>
      <c r="O48" s="59" t="s">
        <v>62</v>
      </c>
      <c r="P48" s="21">
        <v>6454533.8000000017</v>
      </c>
      <c r="Q48" s="36">
        <v>0</v>
      </c>
      <c r="R48" s="31">
        <f t="shared" si="11"/>
        <v>6454533.8000000017</v>
      </c>
      <c r="S48" s="106">
        <v>1403392.79</v>
      </c>
      <c r="T48" s="66">
        <v>944820.13000000024</v>
      </c>
      <c r="U48" s="67">
        <v>492311.43999999983</v>
      </c>
      <c r="V48" s="67">
        <v>1012214.1599999999</v>
      </c>
      <c r="W48" s="68">
        <f t="shared" si="9"/>
        <v>2449345.73</v>
      </c>
      <c r="X48" s="107">
        <v>246616.17</v>
      </c>
      <c r="Y48" s="69">
        <v>957528.35999999987</v>
      </c>
      <c r="AA48" s="105" t="s">
        <v>79</v>
      </c>
      <c r="AB48" s="59" t="s">
        <v>62</v>
      </c>
      <c r="AC48" s="70">
        <f t="shared" si="12"/>
        <v>0.26439397528060971</v>
      </c>
      <c r="AD48" s="71">
        <v>0</v>
      </c>
      <c r="AE48" s="72">
        <f t="shared" si="13"/>
        <v>0.37010401879510679</v>
      </c>
      <c r="AF48" s="72">
        <f t="shared" si="13"/>
        <v>0.22821273009390342</v>
      </c>
      <c r="AG48" s="70">
        <f t="shared" si="14"/>
        <v>0.42852174413345723</v>
      </c>
      <c r="AH48" s="73">
        <f t="shared" si="15"/>
        <v>0.32281630506087811</v>
      </c>
      <c r="AI48" s="74">
        <f t="shared" si="16"/>
        <v>0.4742159307473035</v>
      </c>
      <c r="AJ48" s="75">
        <f t="shared" si="17"/>
        <v>0.42615878894320081</v>
      </c>
      <c r="AK48" s="75">
        <f t="shared" si="17"/>
        <v>1.1110880523365521</v>
      </c>
      <c r="AL48" s="116">
        <f t="shared" si="17"/>
        <v>-0.23521725246863723</v>
      </c>
    </row>
    <row r="49" spans="1:38" x14ac:dyDescent="0.25">
      <c r="A49" s="105" t="s">
        <v>80</v>
      </c>
      <c r="B49" s="59" t="s">
        <v>59</v>
      </c>
      <c r="C49" s="21">
        <v>15866896.108152857</v>
      </c>
      <c r="D49" s="36">
        <v>1326556.6831418946</v>
      </c>
      <c r="E49" s="31">
        <f t="shared" si="10"/>
        <v>17193452.791294754</v>
      </c>
      <c r="F49" s="106">
        <v>3351178.1399999997</v>
      </c>
      <c r="G49" s="66">
        <v>3791861.55</v>
      </c>
      <c r="H49" s="67">
        <v>1254637.27</v>
      </c>
      <c r="I49" s="67">
        <v>4011075.399999999</v>
      </c>
      <c r="J49" s="68">
        <f t="shared" si="1"/>
        <v>9057574.2199999988</v>
      </c>
      <c r="K49" s="107">
        <v>1349616.73</v>
      </c>
      <c r="L49" s="69">
        <v>1423752.1699999997</v>
      </c>
      <c r="N49" s="105" t="s">
        <v>80</v>
      </c>
      <c r="O49" s="59" t="s">
        <v>59</v>
      </c>
      <c r="P49" s="21">
        <v>12533887.689999999</v>
      </c>
      <c r="Q49" s="36">
        <v>0</v>
      </c>
      <c r="R49" s="31">
        <f t="shared" si="11"/>
        <v>12533887.689999999</v>
      </c>
      <c r="S49" s="106">
        <v>2725211.17</v>
      </c>
      <c r="T49" s="66">
        <v>2686330.21</v>
      </c>
      <c r="U49" s="67">
        <v>914088.44000000029</v>
      </c>
      <c r="V49" s="67">
        <v>2884110.13</v>
      </c>
      <c r="W49" s="68">
        <f t="shared" si="9"/>
        <v>6484528.7800000003</v>
      </c>
      <c r="X49" s="107">
        <v>648761.5</v>
      </c>
      <c r="Y49" s="69">
        <v>1859398.8199999998</v>
      </c>
      <c r="AA49" s="105" t="s">
        <v>80</v>
      </c>
      <c r="AB49" s="59" t="s">
        <v>59</v>
      </c>
      <c r="AC49" s="70">
        <f t="shared" si="12"/>
        <v>0.26591976093834435</v>
      </c>
      <c r="AD49" s="71">
        <v>0</v>
      </c>
      <c r="AE49" s="72">
        <f t="shared" si="13"/>
        <v>0.37175736822760341</v>
      </c>
      <c r="AF49" s="72">
        <f t="shared" si="13"/>
        <v>0.22969484966553977</v>
      </c>
      <c r="AG49" s="70">
        <f t="shared" si="14"/>
        <v>0.41153962974641156</v>
      </c>
      <c r="AH49" s="73">
        <f t="shared" si="15"/>
        <v>0.37255566868343681</v>
      </c>
      <c r="AI49" s="74">
        <f t="shared" si="16"/>
        <v>0.39074973534384383</v>
      </c>
      <c r="AJ49" s="75">
        <f t="shared" si="17"/>
        <v>0.39679759737298892</v>
      </c>
      <c r="AK49" s="75">
        <f t="shared" si="17"/>
        <v>1.0802971970439059</v>
      </c>
      <c r="AL49" s="116">
        <f t="shared" si="17"/>
        <v>-0.23429435649528929</v>
      </c>
    </row>
    <row r="50" spans="1:38" x14ac:dyDescent="0.25">
      <c r="A50" s="105" t="s">
        <v>43</v>
      </c>
      <c r="B50" s="59" t="s">
        <v>63</v>
      </c>
      <c r="C50" s="21">
        <v>6366390.0225183312</v>
      </c>
      <c r="D50" s="36">
        <v>532263.97742152575</v>
      </c>
      <c r="E50" s="31">
        <f t="shared" si="10"/>
        <v>6898653.9999398571</v>
      </c>
      <c r="F50" s="106">
        <v>1344617.56</v>
      </c>
      <c r="G50" s="66">
        <v>524392.68000000017</v>
      </c>
      <c r="H50" s="67">
        <v>583403.93999999983</v>
      </c>
      <c r="I50" s="67">
        <v>1339499.3300000003</v>
      </c>
      <c r="J50" s="68">
        <f t="shared" si="1"/>
        <v>2447295.9500000002</v>
      </c>
      <c r="K50" s="107">
        <v>183912.66</v>
      </c>
      <c r="L50" s="69">
        <v>571262.4099999998</v>
      </c>
      <c r="N50" s="105" t="s">
        <v>43</v>
      </c>
      <c r="O50" s="59" t="s">
        <v>63</v>
      </c>
      <c r="P50" s="21">
        <v>4992959.9299999988</v>
      </c>
      <c r="Q50" s="36">
        <v>0</v>
      </c>
      <c r="R50" s="31">
        <f t="shared" si="11"/>
        <v>4992959.9299999988</v>
      </c>
      <c r="S50" s="106">
        <v>1085606.52</v>
      </c>
      <c r="T50" s="66">
        <v>365610.63000000012</v>
      </c>
      <c r="U50" s="67">
        <v>390407.47000000015</v>
      </c>
      <c r="V50" s="67">
        <v>1179454.25</v>
      </c>
      <c r="W50" s="68">
        <f t="shared" si="9"/>
        <v>1935472.3500000003</v>
      </c>
      <c r="X50" s="107">
        <v>83905.810000000012</v>
      </c>
      <c r="Y50" s="69">
        <v>740704.22000000009</v>
      </c>
      <c r="AA50" s="105" t="s">
        <v>43</v>
      </c>
      <c r="AB50" s="59" t="s">
        <v>63</v>
      </c>
      <c r="AC50" s="70">
        <f t="shared" si="12"/>
        <v>0.27507332559713382</v>
      </c>
      <c r="AD50" s="71">
        <v>0</v>
      </c>
      <c r="AE50" s="72">
        <f t="shared" si="13"/>
        <v>0.38167621944842223</v>
      </c>
      <c r="AF50" s="72">
        <f t="shared" si="13"/>
        <v>0.23858648159187545</v>
      </c>
      <c r="AG50" s="70">
        <f t="shared" si="14"/>
        <v>0.43429276112677573</v>
      </c>
      <c r="AH50" s="73">
        <f t="shared" si="15"/>
        <v>0.49434625315955039</v>
      </c>
      <c r="AI50" s="74">
        <f t="shared" si="16"/>
        <v>0.13569418228812213</v>
      </c>
      <c r="AJ50" s="75">
        <f t="shared" si="17"/>
        <v>0.26444376743485898</v>
      </c>
      <c r="AK50" s="75">
        <f t="shared" si="17"/>
        <v>1.1918942204359864</v>
      </c>
      <c r="AL50" s="116">
        <f t="shared" si="17"/>
        <v>-0.22875772194196531</v>
      </c>
    </row>
    <row r="51" spans="1:38" x14ac:dyDescent="0.25">
      <c r="A51" s="105" t="s">
        <v>81</v>
      </c>
      <c r="B51" s="59" t="s">
        <v>59</v>
      </c>
      <c r="C51" s="21">
        <v>145409758.24324495</v>
      </c>
      <c r="D51" s="36">
        <v>12157027.138566144</v>
      </c>
      <c r="E51" s="31">
        <f t="shared" si="10"/>
        <v>157566785.38181108</v>
      </c>
      <c r="F51" s="106">
        <v>30711362.84</v>
      </c>
      <c r="G51" s="66">
        <v>49183989.109999999</v>
      </c>
      <c r="H51" s="67">
        <v>19348605.770000014</v>
      </c>
      <c r="I51" s="67">
        <v>44778429.960000001</v>
      </c>
      <c r="J51" s="68">
        <f t="shared" si="1"/>
        <v>113311024.84</v>
      </c>
      <c r="K51" s="107">
        <v>24215828.799999997</v>
      </c>
      <c r="L51" s="69">
        <v>13047760.650000002</v>
      </c>
      <c r="N51" s="105" t="s">
        <v>81</v>
      </c>
      <c r="O51" s="59" t="s">
        <v>59</v>
      </c>
      <c r="P51" s="21">
        <v>119234687.38</v>
      </c>
      <c r="Q51" s="36">
        <v>0</v>
      </c>
      <c r="R51" s="31">
        <f t="shared" si="11"/>
        <v>119234687.38</v>
      </c>
      <c r="S51" s="106">
        <v>25924893.439999998</v>
      </c>
      <c r="T51" s="66">
        <v>32995988.130000014</v>
      </c>
      <c r="U51" s="67">
        <v>13179105.709999997</v>
      </c>
      <c r="V51" s="67">
        <v>31785420.409999996</v>
      </c>
      <c r="W51" s="68">
        <f t="shared" si="9"/>
        <v>77960514.25</v>
      </c>
      <c r="X51" s="107">
        <v>11066969.689999999</v>
      </c>
      <c r="Y51" s="69">
        <v>17688433.039999995</v>
      </c>
      <c r="AA51" s="105" t="s">
        <v>81</v>
      </c>
      <c r="AB51" s="59" t="s">
        <v>59</v>
      </c>
      <c r="AC51" s="70">
        <f t="shared" si="12"/>
        <v>0.21952563837254169</v>
      </c>
      <c r="AD51" s="71">
        <v>0</v>
      </c>
      <c r="AE51" s="72">
        <f t="shared" si="13"/>
        <v>0.32148445091022038</v>
      </c>
      <c r="AF51" s="72">
        <f t="shared" si="13"/>
        <v>0.18462831529385837</v>
      </c>
      <c r="AG51" s="70">
        <f t="shared" si="14"/>
        <v>0.49060512799984379</v>
      </c>
      <c r="AH51" s="73">
        <f t="shared" si="15"/>
        <v>0.46812736734623384</v>
      </c>
      <c r="AI51" s="74">
        <f t="shared" si="16"/>
        <v>0.4087726190940133</v>
      </c>
      <c r="AJ51" s="75">
        <f t="shared" si="17"/>
        <v>0.4534412186743626</v>
      </c>
      <c r="AK51" s="75">
        <f t="shared" si="17"/>
        <v>1.1881173869917774</v>
      </c>
      <c r="AL51" s="116">
        <f t="shared" si="17"/>
        <v>-0.26235633080136278</v>
      </c>
    </row>
    <row r="52" spans="1:38" x14ac:dyDescent="0.25">
      <c r="A52" s="105" t="s">
        <v>34</v>
      </c>
      <c r="B52" s="59" t="s">
        <v>59</v>
      </c>
      <c r="C52" s="21">
        <v>5444389.9570174227</v>
      </c>
      <c r="D52" s="36">
        <v>455179.88104813115</v>
      </c>
      <c r="E52" s="31">
        <f t="shared" si="10"/>
        <v>5899569.8380655535</v>
      </c>
      <c r="F52" s="106">
        <v>1149885.94</v>
      </c>
      <c r="G52" s="66">
        <v>306695.06999999983</v>
      </c>
      <c r="H52" s="67">
        <v>101817.44</v>
      </c>
      <c r="I52" s="67">
        <v>129599.16</v>
      </c>
      <c r="J52" s="68">
        <f t="shared" si="1"/>
        <v>538111.66999999981</v>
      </c>
      <c r="K52" s="107">
        <v>85815.56</v>
      </c>
      <c r="L52" s="69">
        <v>488530.47999999986</v>
      </c>
      <c r="N52" s="105" t="s">
        <v>34</v>
      </c>
      <c r="O52" s="59" t="s">
        <v>59</v>
      </c>
      <c r="P52" s="21">
        <v>4302189.6199999992</v>
      </c>
      <c r="Q52" s="36">
        <v>0</v>
      </c>
      <c r="R52" s="31">
        <f t="shared" si="11"/>
        <v>4302189.6199999992</v>
      </c>
      <c r="S52" s="106">
        <v>935414.10000000009</v>
      </c>
      <c r="T52" s="66">
        <v>220630.75999999998</v>
      </c>
      <c r="U52" s="67">
        <v>79974.999999999985</v>
      </c>
      <c r="V52" s="67">
        <v>90370.12000000001</v>
      </c>
      <c r="W52" s="68">
        <f t="shared" si="9"/>
        <v>390975.87999999995</v>
      </c>
      <c r="X52" s="107">
        <v>41041.360000000001</v>
      </c>
      <c r="Y52" s="69">
        <v>638228.62</v>
      </c>
      <c r="AA52" s="105" t="s">
        <v>34</v>
      </c>
      <c r="AB52" s="59" t="s">
        <v>59</v>
      </c>
      <c r="AC52" s="70">
        <f t="shared" si="12"/>
        <v>0.26549279271828641</v>
      </c>
      <c r="AD52" s="71">
        <v>0</v>
      </c>
      <c r="AE52" s="72">
        <f t="shared" si="13"/>
        <v>0.3712947031994267</v>
      </c>
      <c r="AF52" s="72">
        <f t="shared" si="13"/>
        <v>0.22928010172179336</v>
      </c>
      <c r="AG52" s="70">
        <f t="shared" si="14"/>
        <v>0.3900830056516138</v>
      </c>
      <c r="AH52" s="73">
        <f t="shared" si="15"/>
        <v>0.27311584870271988</v>
      </c>
      <c r="AI52" s="74">
        <f t="shared" si="16"/>
        <v>0.43409303871677918</v>
      </c>
      <c r="AJ52" s="75">
        <f t="shared" si="17"/>
        <v>0.37632958329807931</v>
      </c>
      <c r="AK52" s="75">
        <f t="shared" si="17"/>
        <v>1.0909531263096546</v>
      </c>
      <c r="AL52" s="116">
        <f t="shared" si="17"/>
        <v>-0.23455253385534502</v>
      </c>
    </row>
    <row r="53" spans="1:38" x14ac:dyDescent="0.25">
      <c r="A53" s="105" t="s">
        <v>39</v>
      </c>
      <c r="B53" s="59" t="s">
        <v>62</v>
      </c>
      <c r="C53" s="21">
        <v>4896967.2653395142</v>
      </c>
      <c r="D53" s="36">
        <v>409412.44013221585</v>
      </c>
      <c r="E53" s="31">
        <f t="shared" si="10"/>
        <v>5306379.7054717299</v>
      </c>
      <c r="F53" s="106">
        <v>1034267.1699999999</v>
      </c>
      <c r="G53" s="66">
        <v>225231.42000000004</v>
      </c>
      <c r="H53" s="67">
        <v>186725.43999999992</v>
      </c>
      <c r="I53" s="67">
        <v>363074.12000000005</v>
      </c>
      <c r="J53" s="68">
        <f t="shared" si="1"/>
        <v>775030.98</v>
      </c>
      <c r="K53" s="107">
        <v>93665.88</v>
      </c>
      <c r="L53" s="69">
        <v>439409.71000000008</v>
      </c>
      <c r="N53" s="105" t="s">
        <v>39</v>
      </c>
      <c r="O53" s="59" t="s">
        <v>62</v>
      </c>
      <c r="P53" s="21">
        <v>3902401.45</v>
      </c>
      <c r="Q53" s="36">
        <v>0</v>
      </c>
      <c r="R53" s="31">
        <f t="shared" si="11"/>
        <v>3902401.45</v>
      </c>
      <c r="S53" s="106">
        <v>848489.2</v>
      </c>
      <c r="T53" s="66">
        <v>153817.81000000011</v>
      </c>
      <c r="U53" s="67">
        <v>150511.99000000008</v>
      </c>
      <c r="V53" s="67">
        <v>296521.29999999993</v>
      </c>
      <c r="W53" s="68">
        <f t="shared" si="9"/>
        <v>600851.10000000009</v>
      </c>
      <c r="X53" s="107">
        <v>42419.39</v>
      </c>
      <c r="Y53" s="69">
        <v>578920.22999999963</v>
      </c>
      <c r="AA53" s="105" t="s">
        <v>39</v>
      </c>
      <c r="AB53" s="59" t="s">
        <v>62</v>
      </c>
      <c r="AC53" s="70">
        <f t="shared" si="12"/>
        <v>0.25485994408379331</v>
      </c>
      <c r="AD53" s="71">
        <v>0</v>
      </c>
      <c r="AE53" s="72">
        <f t="shared" si="13"/>
        <v>0.35977289201543572</v>
      </c>
      <c r="AF53" s="72">
        <f t="shared" si="13"/>
        <v>0.2189514845916718</v>
      </c>
      <c r="AG53" s="70">
        <f t="shared" si="14"/>
        <v>0.46427400052048506</v>
      </c>
      <c r="AH53" s="73">
        <f t="shared" si="15"/>
        <v>0.24060176202573502</v>
      </c>
      <c r="AI53" s="74">
        <f t="shared" si="16"/>
        <v>0.22444532652460425</v>
      </c>
      <c r="AJ53" s="75">
        <f t="shared" si="17"/>
        <v>0.28988859303078551</v>
      </c>
      <c r="AK53" s="75">
        <f t="shared" si="17"/>
        <v>1.2080911583122718</v>
      </c>
      <c r="AL53" s="116">
        <f t="shared" si="17"/>
        <v>-0.24098401259876445</v>
      </c>
    </row>
    <row r="54" spans="1:38" x14ac:dyDescent="0.25">
      <c r="A54" s="105" t="s">
        <v>42</v>
      </c>
      <c r="B54" s="59" t="s">
        <v>63</v>
      </c>
      <c r="C54" s="21">
        <v>5343666.4622806422</v>
      </c>
      <c r="D54" s="36">
        <v>446758.86258417164</v>
      </c>
      <c r="E54" s="31">
        <f t="shared" si="10"/>
        <v>5790425.3248648141</v>
      </c>
      <c r="F54" s="106">
        <v>1128612.56</v>
      </c>
      <c r="G54" s="66">
        <v>459273.44</v>
      </c>
      <c r="H54" s="67">
        <v>377720.14000000007</v>
      </c>
      <c r="I54" s="67">
        <v>270082.93999999994</v>
      </c>
      <c r="J54" s="68">
        <f t="shared" si="1"/>
        <v>1107076.52</v>
      </c>
      <c r="K54" s="107">
        <v>196805.05</v>
      </c>
      <c r="L54" s="69">
        <v>479492.4600000002</v>
      </c>
      <c r="N54" s="105" t="s">
        <v>42</v>
      </c>
      <c r="O54" s="59" t="s">
        <v>63</v>
      </c>
      <c r="P54" s="21">
        <v>4207618.5300000012</v>
      </c>
      <c r="Q54" s="36">
        <v>0</v>
      </c>
      <c r="R54" s="31">
        <f t="shared" si="11"/>
        <v>4207618.5300000012</v>
      </c>
      <c r="S54" s="106">
        <v>914851.75</v>
      </c>
      <c r="T54" s="66">
        <v>296656.91999999987</v>
      </c>
      <c r="U54" s="67">
        <v>272470.99999999994</v>
      </c>
      <c r="V54" s="67">
        <v>35975.840000000004</v>
      </c>
      <c r="W54" s="68">
        <f t="shared" si="9"/>
        <v>605103.75999999978</v>
      </c>
      <c r="X54" s="107">
        <v>77777.42</v>
      </c>
      <c r="Y54" s="69">
        <v>624198.97999999986</v>
      </c>
      <c r="AA54" s="105" t="s">
        <v>42</v>
      </c>
      <c r="AB54" s="59" t="s">
        <v>63</v>
      </c>
      <c r="AC54" s="70">
        <f t="shared" si="12"/>
        <v>0.26999784419160289</v>
      </c>
      <c r="AD54" s="71">
        <v>0</v>
      </c>
      <c r="AE54" s="72">
        <f t="shared" si="13"/>
        <v>0.37617640087368187</v>
      </c>
      <c r="AF54" s="72">
        <f t="shared" si="13"/>
        <v>0.23365622900103755</v>
      </c>
      <c r="AG54" s="70">
        <f t="shared" si="14"/>
        <v>0.5481635823630886</v>
      </c>
      <c r="AH54" s="73">
        <f t="shared" si="15"/>
        <v>0.38627648446990737</v>
      </c>
      <c r="AI54" s="74">
        <f t="shared" si="16"/>
        <v>6.5073421496204098</v>
      </c>
      <c r="AJ54" s="75">
        <f t="shared" si="17"/>
        <v>0.82956476753672859</v>
      </c>
      <c r="AK54" s="75">
        <f t="shared" si="17"/>
        <v>1.5303622825236425</v>
      </c>
      <c r="AL54" s="116">
        <f t="shared" si="17"/>
        <v>-0.23182754960605623</v>
      </c>
    </row>
    <row r="55" spans="1:38" x14ac:dyDescent="0.25">
      <c r="A55" s="105" t="s">
        <v>82</v>
      </c>
      <c r="B55" s="59" t="s">
        <v>62</v>
      </c>
      <c r="C55" s="21">
        <v>5206549.4784078393</v>
      </c>
      <c r="D55" s="36">
        <v>435295.15537332883</v>
      </c>
      <c r="E55" s="31">
        <f t="shared" si="10"/>
        <v>5641844.6337811686</v>
      </c>
      <c r="F55" s="106">
        <v>1099652.68</v>
      </c>
      <c r="G55" s="66">
        <v>471341.31000000011</v>
      </c>
      <c r="H55" s="67">
        <v>150068.75000000003</v>
      </c>
      <c r="I55" s="67">
        <v>124549.15000000001</v>
      </c>
      <c r="J55" s="68">
        <f t="shared" si="1"/>
        <v>745959.2100000002</v>
      </c>
      <c r="K55" s="107">
        <v>127930.12000000001</v>
      </c>
      <c r="L55" s="69">
        <v>467188.82000000007</v>
      </c>
      <c r="N55" s="105" t="s">
        <v>82</v>
      </c>
      <c r="O55" s="59" t="s">
        <v>62</v>
      </c>
      <c r="P55" s="21">
        <v>4153101.95</v>
      </c>
      <c r="Q55" s="36">
        <v>0</v>
      </c>
      <c r="R55" s="31">
        <f t="shared" si="11"/>
        <v>4153101.95</v>
      </c>
      <c r="S55" s="106">
        <v>902998.35</v>
      </c>
      <c r="T55" s="66">
        <v>340078.00999999995</v>
      </c>
      <c r="U55" s="67">
        <v>127140.62</v>
      </c>
      <c r="V55" s="67">
        <v>97296.34</v>
      </c>
      <c r="W55" s="68">
        <f t="shared" si="9"/>
        <v>564514.97</v>
      </c>
      <c r="X55" s="107">
        <v>61437.920000000006</v>
      </c>
      <c r="Y55" s="69">
        <v>616111.53000000026</v>
      </c>
      <c r="AA55" s="105" t="s">
        <v>82</v>
      </c>
      <c r="AB55" s="59" t="s">
        <v>62</v>
      </c>
      <c r="AC55" s="70">
        <f t="shared" si="12"/>
        <v>0.25365318287162175</v>
      </c>
      <c r="AD55" s="71">
        <v>0</v>
      </c>
      <c r="AE55" s="72">
        <f t="shared" si="13"/>
        <v>0.35846523916446804</v>
      </c>
      <c r="AF55" s="72">
        <f t="shared" si="13"/>
        <v>0.21777927944165132</v>
      </c>
      <c r="AG55" s="70">
        <f t="shared" si="14"/>
        <v>0.38597996971342008</v>
      </c>
      <c r="AH55" s="73">
        <f t="shared" si="15"/>
        <v>0.18033677985839636</v>
      </c>
      <c r="AI55" s="74">
        <f t="shared" si="16"/>
        <v>0.28010108088341257</v>
      </c>
      <c r="AJ55" s="75">
        <f t="shared" si="17"/>
        <v>0.32141617077045836</v>
      </c>
      <c r="AK55" s="75">
        <f t="shared" si="17"/>
        <v>1.0822664569373441</v>
      </c>
      <c r="AL55" s="116">
        <f t="shared" si="17"/>
        <v>-0.24171388254980419</v>
      </c>
    </row>
    <row r="56" spans="1:38" x14ac:dyDescent="0.25">
      <c r="A56" s="105" t="s">
        <v>19</v>
      </c>
      <c r="B56" s="59" t="s">
        <v>59</v>
      </c>
      <c r="C56" s="21">
        <v>10528930.975762974</v>
      </c>
      <c r="D56" s="36">
        <v>880274.4819802111</v>
      </c>
      <c r="E56" s="31">
        <f t="shared" si="10"/>
        <v>11409205.457743187</v>
      </c>
      <c r="F56" s="106">
        <v>2223769.73</v>
      </c>
      <c r="G56" s="66">
        <v>2293930.6399999987</v>
      </c>
      <c r="H56" s="67">
        <v>1178100.45</v>
      </c>
      <c r="I56" s="67">
        <v>1759357.7099999997</v>
      </c>
      <c r="J56" s="68">
        <f t="shared" si="1"/>
        <v>5231388.7999999989</v>
      </c>
      <c r="K56" s="107">
        <v>798061.12</v>
      </c>
      <c r="L56" s="69">
        <v>944771.33</v>
      </c>
      <c r="N56" s="105" t="s">
        <v>19</v>
      </c>
      <c r="O56" s="59" t="s">
        <v>59</v>
      </c>
      <c r="P56" s="21">
        <v>8387297.370000001</v>
      </c>
      <c r="Q56" s="36">
        <v>0</v>
      </c>
      <c r="R56" s="31">
        <f t="shared" si="11"/>
        <v>8387297.370000001</v>
      </c>
      <c r="S56" s="106">
        <v>1823628.6400000001</v>
      </c>
      <c r="T56" s="66">
        <v>1632994.4399999995</v>
      </c>
      <c r="U56" s="67">
        <v>863862.48999999987</v>
      </c>
      <c r="V56" s="67">
        <v>1422613.8599999999</v>
      </c>
      <c r="W56" s="68">
        <f t="shared" si="9"/>
        <v>3919470.7899999991</v>
      </c>
      <c r="X56" s="107">
        <v>387183.86</v>
      </c>
      <c r="Y56" s="69">
        <v>1244253.25</v>
      </c>
      <c r="AA56" s="105" t="s">
        <v>19</v>
      </c>
      <c r="AB56" s="59" t="s">
        <v>59</v>
      </c>
      <c r="AC56" s="70">
        <f t="shared" si="12"/>
        <v>0.25534251514954609</v>
      </c>
      <c r="AD56" s="71">
        <v>0</v>
      </c>
      <c r="AE56" s="72">
        <f t="shared" si="13"/>
        <v>0.36029580858216126</v>
      </c>
      <c r="AF56" s="72">
        <f t="shared" si="13"/>
        <v>0.2194202707849553</v>
      </c>
      <c r="AG56" s="70">
        <f t="shared" si="14"/>
        <v>0.40473879384427014</v>
      </c>
      <c r="AH56" s="73">
        <f t="shared" si="15"/>
        <v>0.36375923672759547</v>
      </c>
      <c r="AI56" s="74">
        <f t="shared" si="16"/>
        <v>0.23670783722014344</v>
      </c>
      <c r="AJ56" s="75">
        <f t="shared" si="17"/>
        <v>0.33471814953875456</v>
      </c>
      <c r="AK56" s="75">
        <f t="shared" si="17"/>
        <v>1.0611941830426508</v>
      </c>
      <c r="AL56" s="116">
        <f t="shared" si="17"/>
        <v>-0.24069209383218415</v>
      </c>
    </row>
    <row r="57" spans="1:38" x14ac:dyDescent="0.25">
      <c r="A57" s="105" t="s">
        <v>20</v>
      </c>
      <c r="B57" s="59" t="s">
        <v>59</v>
      </c>
      <c r="C57" s="21">
        <v>8623546.5262706298</v>
      </c>
      <c r="D57" s="36">
        <v>720974.2345846314</v>
      </c>
      <c r="E57" s="31">
        <f t="shared" si="10"/>
        <v>9344520.7608552612</v>
      </c>
      <c r="F57" s="106">
        <v>1821341.77</v>
      </c>
      <c r="G57" s="66">
        <v>1513290.4199999997</v>
      </c>
      <c r="H57" s="67">
        <v>892238.4</v>
      </c>
      <c r="I57" s="67">
        <v>215740.72999999998</v>
      </c>
      <c r="J57" s="68">
        <f t="shared" si="1"/>
        <v>2621269.5499999998</v>
      </c>
      <c r="K57" s="107">
        <v>507590.18</v>
      </c>
      <c r="L57" s="69">
        <v>773799.31</v>
      </c>
      <c r="N57" s="105" t="s">
        <v>20</v>
      </c>
      <c r="O57" s="59" t="s">
        <v>59</v>
      </c>
      <c r="P57" s="21">
        <v>6418189.4200000018</v>
      </c>
      <c r="Q57" s="36">
        <v>0</v>
      </c>
      <c r="R57" s="31">
        <f t="shared" si="11"/>
        <v>6418189.4200000018</v>
      </c>
      <c r="S57" s="106">
        <v>1395490.53</v>
      </c>
      <c r="T57" s="66">
        <v>1065462.8500000001</v>
      </c>
      <c r="U57" s="67">
        <v>579061.35999999987</v>
      </c>
      <c r="V57" s="67">
        <v>308371.95000000007</v>
      </c>
      <c r="W57" s="68">
        <f t="shared" si="9"/>
        <v>1952896.1600000001</v>
      </c>
      <c r="X57" s="107">
        <v>235801.62</v>
      </c>
      <c r="Y57" s="69">
        <v>952136.61</v>
      </c>
      <c r="AA57" s="105" t="s">
        <v>20</v>
      </c>
      <c r="AB57" s="59" t="s">
        <v>59</v>
      </c>
      <c r="AC57" s="70">
        <f t="shared" si="12"/>
        <v>0.34361047360154529</v>
      </c>
      <c r="AD57" s="71">
        <v>0</v>
      </c>
      <c r="AE57" s="72">
        <f t="shared" si="13"/>
        <v>0.45594343659231829</v>
      </c>
      <c r="AF57" s="72">
        <f t="shared" si="13"/>
        <v>0.30516240049296495</v>
      </c>
      <c r="AG57" s="70">
        <f t="shared" si="14"/>
        <v>0.42031270259681008</v>
      </c>
      <c r="AH57" s="73">
        <f t="shared" si="15"/>
        <v>0.5408356724061163</v>
      </c>
      <c r="AI57" s="74">
        <f t="shared" si="16"/>
        <v>-0.30038795681643571</v>
      </c>
      <c r="AJ57" s="75">
        <f t="shared" si="17"/>
        <v>0.34224727545165523</v>
      </c>
      <c r="AK57" s="75">
        <f t="shared" si="17"/>
        <v>1.1526153213027119</v>
      </c>
      <c r="AL57" s="116">
        <f t="shared" si="17"/>
        <v>-0.18730221916369749</v>
      </c>
    </row>
    <row r="58" spans="1:38" x14ac:dyDescent="0.25">
      <c r="A58" s="105" t="s">
        <v>46</v>
      </c>
      <c r="B58" s="59" t="s">
        <v>62</v>
      </c>
      <c r="C58" s="21">
        <v>5166640.1691725133</v>
      </c>
      <c r="D58" s="36">
        <v>431958.52541591111</v>
      </c>
      <c r="E58" s="31">
        <f t="shared" si="10"/>
        <v>5598598.6945884246</v>
      </c>
      <c r="F58" s="106">
        <v>1091223.6099999999</v>
      </c>
      <c r="G58" s="66">
        <v>323042.28999999992</v>
      </c>
      <c r="H58" s="67">
        <v>76386.359999999986</v>
      </c>
      <c r="I58" s="67">
        <v>109722.86999999997</v>
      </c>
      <c r="J58" s="68">
        <f t="shared" si="1"/>
        <v>509151.5199999999</v>
      </c>
      <c r="K58" s="107">
        <v>93246.48</v>
      </c>
      <c r="L58" s="69">
        <v>463607.75000000012</v>
      </c>
      <c r="N58" s="105" t="s">
        <v>46</v>
      </c>
      <c r="O58" s="59" t="s">
        <v>62</v>
      </c>
      <c r="P58" s="21">
        <v>4107822.99</v>
      </c>
      <c r="Q58" s="36">
        <v>0</v>
      </c>
      <c r="R58" s="31">
        <f t="shared" si="11"/>
        <v>4107822.99</v>
      </c>
      <c r="S58" s="106">
        <v>893153.45</v>
      </c>
      <c r="T58" s="66">
        <v>228403.51999999993</v>
      </c>
      <c r="U58" s="67">
        <v>63273.189999999988</v>
      </c>
      <c r="V58" s="67">
        <v>117231.37000000001</v>
      </c>
      <c r="W58" s="68">
        <f t="shared" si="9"/>
        <v>408908.0799999999</v>
      </c>
      <c r="X58" s="107">
        <v>42064.17</v>
      </c>
      <c r="Y58" s="69">
        <v>609394.38000000012</v>
      </c>
      <c r="AA58" s="105" t="s">
        <v>46</v>
      </c>
      <c r="AB58" s="59" t="s">
        <v>62</v>
      </c>
      <c r="AC58" s="70">
        <f t="shared" si="12"/>
        <v>0.25775628155109787</v>
      </c>
      <c r="AD58" s="71">
        <v>0</v>
      </c>
      <c r="AE58" s="72">
        <f t="shared" si="13"/>
        <v>0.36291137865909473</v>
      </c>
      <c r="AF58" s="72">
        <f t="shared" si="13"/>
        <v>0.22176498338555373</v>
      </c>
      <c r="AG58" s="70">
        <f t="shared" si="14"/>
        <v>0.41434899952505111</v>
      </c>
      <c r="AH58" s="73">
        <f t="shared" si="15"/>
        <v>0.20724686079522781</v>
      </c>
      <c r="AI58" s="74">
        <f t="shared" si="16"/>
        <v>-6.4048556286598446E-2</v>
      </c>
      <c r="AJ58" s="75">
        <f t="shared" si="17"/>
        <v>0.24514908093770127</v>
      </c>
      <c r="AK58" s="75">
        <f t="shared" si="17"/>
        <v>1.2167673818358948</v>
      </c>
      <c r="AL58" s="116">
        <f t="shared" si="17"/>
        <v>-0.23923198963534908</v>
      </c>
    </row>
    <row r="59" spans="1:38" x14ac:dyDescent="0.25">
      <c r="A59" s="105" t="s">
        <v>94</v>
      </c>
      <c r="B59" s="59" t="s">
        <v>59</v>
      </c>
      <c r="C59" s="21">
        <v>6212644.1597974719</v>
      </c>
      <c r="D59" s="36">
        <v>519410.00772842532</v>
      </c>
      <c r="E59" s="31">
        <f t="shared" si="10"/>
        <v>6732054.1675258968</v>
      </c>
      <c r="F59" s="106">
        <v>1312145.56</v>
      </c>
      <c r="G59" s="66">
        <v>897787.55</v>
      </c>
      <c r="H59" s="67">
        <v>143892.41999999998</v>
      </c>
      <c r="I59" s="67">
        <v>379220.19000000006</v>
      </c>
      <c r="J59" s="68">
        <f t="shared" si="1"/>
        <v>1420900.1600000001</v>
      </c>
      <c r="K59" s="107">
        <v>262142.32</v>
      </c>
      <c r="L59" s="69">
        <v>557466.68000000017</v>
      </c>
      <c r="N59" s="105" t="s">
        <v>94</v>
      </c>
      <c r="O59" s="59" t="s">
        <v>59</v>
      </c>
      <c r="P59" s="21">
        <v>4983192.370000001</v>
      </c>
      <c r="Q59" s="36">
        <v>0</v>
      </c>
      <c r="R59" s="31">
        <f t="shared" si="11"/>
        <v>4983192.370000001</v>
      </c>
      <c r="S59" s="106">
        <v>1083482.78</v>
      </c>
      <c r="T59" s="66">
        <v>641932.14</v>
      </c>
      <c r="U59" s="67">
        <v>106614.20999999999</v>
      </c>
      <c r="V59" s="67">
        <v>225696.46000000005</v>
      </c>
      <c r="W59" s="68">
        <f t="shared" si="9"/>
        <v>974242.81</v>
      </c>
      <c r="X59" s="107">
        <v>123800.23</v>
      </c>
      <c r="Y59" s="69">
        <v>739255.16999999993</v>
      </c>
      <c r="AA59" s="105" t="s">
        <v>94</v>
      </c>
      <c r="AB59" s="59" t="s">
        <v>59</v>
      </c>
      <c r="AC59" s="70">
        <f t="shared" si="12"/>
        <v>0.24671971268840864</v>
      </c>
      <c r="AD59" s="71">
        <v>0</v>
      </c>
      <c r="AE59" s="72">
        <f t="shared" si="13"/>
        <v>0.35095209409423123</v>
      </c>
      <c r="AF59" s="72">
        <f t="shared" si="13"/>
        <v>0.21104422167189396</v>
      </c>
      <c r="AG59" s="70">
        <f t="shared" si="14"/>
        <v>0.39857080531907951</v>
      </c>
      <c r="AH59" s="73">
        <f t="shared" si="15"/>
        <v>0.34965517260785406</v>
      </c>
      <c r="AI59" s="74">
        <f t="shared" si="16"/>
        <v>0.6802221443792249</v>
      </c>
      <c r="AJ59" s="75">
        <f t="shared" si="17"/>
        <v>0.45846614972708921</v>
      </c>
      <c r="AK59" s="75">
        <f t="shared" si="17"/>
        <v>1.1174623019682599</v>
      </c>
      <c r="AL59" s="116">
        <f t="shared" si="17"/>
        <v>-0.24590763430169826</v>
      </c>
    </row>
    <row r="60" spans="1:38" x14ac:dyDescent="0.25">
      <c r="A60" s="105" t="s">
        <v>83</v>
      </c>
      <c r="B60" s="59" t="s">
        <v>63</v>
      </c>
      <c r="C60" s="21">
        <v>14081904.741520414</v>
      </c>
      <c r="D60" s="36">
        <v>1177321.9361178589</v>
      </c>
      <c r="E60" s="31">
        <f t="shared" si="10"/>
        <v>15259226.677638274</v>
      </c>
      <c r="F60" s="106">
        <v>2974177.87</v>
      </c>
      <c r="G60" s="66">
        <v>3802757.09</v>
      </c>
      <c r="H60" s="67">
        <v>1842801.0000000005</v>
      </c>
      <c r="I60" s="67">
        <v>2964299.6099999994</v>
      </c>
      <c r="J60" s="68">
        <f t="shared" si="1"/>
        <v>8609857.6999999993</v>
      </c>
      <c r="K60" s="107">
        <v>1545911.1800000002</v>
      </c>
      <c r="L60" s="69">
        <v>1263583.19</v>
      </c>
      <c r="N60" s="105" t="s">
        <v>83</v>
      </c>
      <c r="O60" s="59" t="s">
        <v>63</v>
      </c>
      <c r="P60" s="21">
        <v>11603168.950000005</v>
      </c>
      <c r="Q60" s="36">
        <v>0</v>
      </c>
      <c r="R60" s="31">
        <f t="shared" si="11"/>
        <v>11603168.950000005</v>
      </c>
      <c r="S60" s="106">
        <v>2522847.35</v>
      </c>
      <c r="T60" s="66">
        <v>2614707.6299999994</v>
      </c>
      <c r="U60" s="67">
        <v>1411477.9399999997</v>
      </c>
      <c r="V60" s="67">
        <v>2400546.6100000003</v>
      </c>
      <c r="W60" s="68">
        <f t="shared" si="9"/>
        <v>6426732.1799999997</v>
      </c>
      <c r="X60" s="107">
        <v>710340.64</v>
      </c>
      <c r="Y60" s="69">
        <v>1721326.7600000002</v>
      </c>
      <c r="AA60" s="105" t="s">
        <v>83</v>
      </c>
      <c r="AB60" s="59" t="s">
        <v>63</v>
      </c>
      <c r="AC60" s="70">
        <f t="shared" si="12"/>
        <v>0.21362576053160098</v>
      </c>
      <c r="AD60" s="71">
        <v>0</v>
      </c>
      <c r="AE60" s="72">
        <f t="shared" si="13"/>
        <v>0.31509131198492701</v>
      </c>
      <c r="AF60" s="72">
        <f t="shared" si="13"/>
        <v>0.1788972765236867</v>
      </c>
      <c r="AG60" s="70">
        <f t="shared" si="14"/>
        <v>0.45437181823651951</v>
      </c>
      <c r="AH60" s="73">
        <f t="shared" si="15"/>
        <v>0.305582572548035</v>
      </c>
      <c r="AI60" s="74">
        <f t="shared" si="16"/>
        <v>0.23484359672566368</v>
      </c>
      <c r="AJ60" s="75">
        <f t="shared" si="17"/>
        <v>0.33969449151683806</v>
      </c>
      <c r="AK60" s="75">
        <f t="shared" si="17"/>
        <v>1.1762955587054686</v>
      </c>
      <c r="AL60" s="116">
        <f t="shared" si="17"/>
        <v>-0.26592485554573042</v>
      </c>
    </row>
    <row r="61" spans="1:38" x14ac:dyDescent="0.25">
      <c r="A61" s="105" t="s">
        <v>84</v>
      </c>
      <c r="B61" s="59" t="s">
        <v>62</v>
      </c>
      <c r="C61" s="21">
        <v>9524356.6490108762</v>
      </c>
      <c r="D61" s="36">
        <v>796286.73933777795</v>
      </c>
      <c r="E61" s="31">
        <f t="shared" si="10"/>
        <v>10320643.388348654</v>
      </c>
      <c r="F61" s="106">
        <v>2011597.96</v>
      </c>
      <c r="G61" s="66">
        <v>2582544.8499999996</v>
      </c>
      <c r="H61" s="67">
        <v>373344.87</v>
      </c>
      <c r="I61" s="67">
        <v>1341352.4299999995</v>
      </c>
      <c r="J61" s="68">
        <f t="shared" si="1"/>
        <v>4297242.1499999994</v>
      </c>
      <c r="K61" s="107">
        <v>762073.64</v>
      </c>
      <c r="L61" s="69">
        <v>854629.89000000025</v>
      </c>
      <c r="N61" s="105" t="s">
        <v>84</v>
      </c>
      <c r="O61" s="59" t="s">
        <v>62</v>
      </c>
      <c r="P61" s="21">
        <v>7661242.7599999988</v>
      </c>
      <c r="Q61" s="36">
        <v>0</v>
      </c>
      <c r="R61" s="31">
        <f t="shared" si="11"/>
        <v>7661242.7599999988</v>
      </c>
      <c r="S61" s="106">
        <v>1665764.44</v>
      </c>
      <c r="T61" s="66">
        <v>1834604.72</v>
      </c>
      <c r="U61" s="67">
        <v>267381.64</v>
      </c>
      <c r="V61" s="67">
        <v>975565.25999999978</v>
      </c>
      <c r="W61" s="68">
        <f t="shared" si="9"/>
        <v>3077551.6199999996</v>
      </c>
      <c r="X61" s="107">
        <v>352292.29</v>
      </c>
      <c r="Y61" s="69">
        <v>1136543.23</v>
      </c>
      <c r="AA61" s="105" t="s">
        <v>84</v>
      </c>
      <c r="AB61" s="59" t="s">
        <v>62</v>
      </c>
      <c r="AC61" s="70">
        <f t="shared" si="12"/>
        <v>0.24318690157403111</v>
      </c>
      <c r="AD61" s="71">
        <v>0</v>
      </c>
      <c r="AE61" s="72">
        <f t="shared" si="13"/>
        <v>0.34712392123032743</v>
      </c>
      <c r="AF61" s="72">
        <f t="shared" si="13"/>
        <v>0.20761250012036525</v>
      </c>
      <c r="AG61" s="70">
        <f t="shared" si="14"/>
        <v>0.40768462102288705</v>
      </c>
      <c r="AH61" s="73">
        <f t="shared" si="15"/>
        <v>0.39629957389744486</v>
      </c>
      <c r="AI61" s="74">
        <f t="shared" si="16"/>
        <v>0.37494895010919072</v>
      </c>
      <c r="AJ61" s="75">
        <f t="shared" si="17"/>
        <v>0.39631846370134971</v>
      </c>
      <c r="AK61" s="75">
        <f t="shared" si="17"/>
        <v>1.1631856887926784</v>
      </c>
      <c r="AL61" s="116">
        <f t="shared" si="17"/>
        <v>-0.24804453764596335</v>
      </c>
    </row>
    <row r="62" spans="1:38" x14ac:dyDescent="0.25">
      <c r="A62" s="105" t="s">
        <v>36</v>
      </c>
      <c r="B62" s="59" t="s">
        <v>62</v>
      </c>
      <c r="C62" s="21">
        <v>5088531.9496690873</v>
      </c>
      <c r="D62" s="36">
        <v>425428.26392782165</v>
      </c>
      <c r="E62" s="31">
        <f t="shared" si="10"/>
        <v>5513960.2135969093</v>
      </c>
      <c r="F62" s="106">
        <v>1074726.71</v>
      </c>
      <c r="G62" s="66">
        <v>338505.45000000007</v>
      </c>
      <c r="H62" s="67">
        <v>116382.73999999999</v>
      </c>
      <c r="I62" s="67">
        <v>272006.40000000008</v>
      </c>
      <c r="J62" s="68">
        <f t="shared" si="1"/>
        <v>726894.59000000008</v>
      </c>
      <c r="K62" s="107">
        <v>112904.19</v>
      </c>
      <c r="L62" s="69">
        <v>456598.98000000021</v>
      </c>
      <c r="N62" s="105" t="s">
        <v>36</v>
      </c>
      <c r="O62" s="59" t="s">
        <v>62</v>
      </c>
      <c r="P62" s="21">
        <v>4051034.8800000008</v>
      </c>
      <c r="Q62" s="36">
        <v>0</v>
      </c>
      <c r="R62" s="31">
        <f t="shared" si="11"/>
        <v>4051034.8800000008</v>
      </c>
      <c r="S62" s="106">
        <v>880806.15999999992</v>
      </c>
      <c r="T62" s="66">
        <v>240343.83</v>
      </c>
      <c r="U62" s="67">
        <v>99753.499999999956</v>
      </c>
      <c r="V62" s="67">
        <v>232822.44</v>
      </c>
      <c r="W62" s="68">
        <f t="shared" si="9"/>
        <v>572919.77</v>
      </c>
      <c r="X62" s="107">
        <v>53794.549999999996</v>
      </c>
      <c r="Y62" s="69">
        <v>600969.91000000015</v>
      </c>
      <c r="AA62" s="105" t="s">
        <v>36</v>
      </c>
      <c r="AB62" s="59" t="s">
        <v>62</v>
      </c>
      <c r="AC62" s="70">
        <f t="shared" si="12"/>
        <v>0.25610667407264742</v>
      </c>
      <c r="AD62" s="71">
        <v>0</v>
      </c>
      <c r="AE62" s="72">
        <f t="shared" si="13"/>
        <v>0.3611238552448377</v>
      </c>
      <c r="AF62" s="72">
        <f t="shared" si="13"/>
        <v>0.22016257243250892</v>
      </c>
      <c r="AG62" s="70">
        <f t="shared" si="14"/>
        <v>0.40842163495522255</v>
      </c>
      <c r="AH62" s="73">
        <f t="shared" si="15"/>
        <v>0.16670332369290342</v>
      </c>
      <c r="AI62" s="74">
        <f t="shared" si="16"/>
        <v>0.16829975667293962</v>
      </c>
      <c r="AJ62" s="75">
        <f t="shared" si="17"/>
        <v>0.26875459368420818</v>
      </c>
      <c r="AK62" s="75">
        <f t="shared" si="17"/>
        <v>1.098803503328869</v>
      </c>
      <c r="AL62" s="116">
        <f t="shared" si="17"/>
        <v>-0.24022988106010146</v>
      </c>
    </row>
    <row r="63" spans="1:38" x14ac:dyDescent="0.25">
      <c r="A63" s="105" t="s">
        <v>85</v>
      </c>
      <c r="B63" s="59" t="s">
        <v>62</v>
      </c>
      <c r="C63" s="21">
        <v>11612468.72150211</v>
      </c>
      <c r="D63" s="36">
        <v>970863.98532410664</v>
      </c>
      <c r="E63" s="31">
        <f t="shared" si="10"/>
        <v>12583332.706826217</v>
      </c>
      <c r="F63" s="106">
        <v>2452619.0300000003</v>
      </c>
      <c r="G63" s="66">
        <v>2649263.61</v>
      </c>
      <c r="H63" s="67">
        <v>1068115.9699999997</v>
      </c>
      <c r="I63" s="67">
        <v>3120608.17</v>
      </c>
      <c r="J63" s="68">
        <f t="shared" si="1"/>
        <v>6837987.75</v>
      </c>
      <c r="K63" s="107">
        <v>1037764.84</v>
      </c>
      <c r="L63" s="69">
        <v>1041998.2099999995</v>
      </c>
      <c r="N63" s="105" t="s">
        <v>85</v>
      </c>
      <c r="O63" s="59" t="s">
        <v>62</v>
      </c>
      <c r="P63" s="21">
        <v>9282353.2700000033</v>
      </c>
      <c r="Q63" s="36">
        <v>0</v>
      </c>
      <c r="R63" s="31">
        <f t="shared" si="11"/>
        <v>9282353.2700000033</v>
      </c>
      <c r="S63" s="106">
        <v>2018238.3699999999</v>
      </c>
      <c r="T63" s="66">
        <v>1885312.3400000003</v>
      </c>
      <c r="U63" s="67">
        <v>780929.91</v>
      </c>
      <c r="V63" s="67">
        <v>2227835.2400000002</v>
      </c>
      <c r="W63" s="68">
        <f t="shared" si="9"/>
        <v>4894077.49</v>
      </c>
      <c r="X63" s="107">
        <v>515417.75</v>
      </c>
      <c r="Y63" s="69">
        <v>1377034.6100000003</v>
      </c>
      <c r="AA63" s="105" t="s">
        <v>85</v>
      </c>
      <c r="AB63" s="59" t="s">
        <v>62</v>
      </c>
      <c r="AC63" s="70">
        <f t="shared" si="12"/>
        <v>0.2510263705468847</v>
      </c>
      <c r="AD63" s="71">
        <v>0</v>
      </c>
      <c r="AE63" s="72">
        <f t="shared" si="13"/>
        <v>0.35561881139503471</v>
      </c>
      <c r="AF63" s="72">
        <f t="shared" si="13"/>
        <v>0.21522762943011564</v>
      </c>
      <c r="AG63" s="70">
        <f t="shared" si="14"/>
        <v>0.40521204566029589</v>
      </c>
      <c r="AH63" s="73">
        <f t="shared" si="15"/>
        <v>0.3677488290850579</v>
      </c>
      <c r="AI63" s="74">
        <f t="shared" si="16"/>
        <v>0.40073561723532114</v>
      </c>
      <c r="AJ63" s="75">
        <f t="shared" si="17"/>
        <v>0.39719646122726182</v>
      </c>
      <c r="AK63" s="75">
        <f t="shared" si="17"/>
        <v>1.013444123722941</v>
      </c>
      <c r="AL63" s="116">
        <f t="shared" si="17"/>
        <v>-0.24330281720370173</v>
      </c>
    </row>
    <row r="64" spans="1:38" x14ac:dyDescent="0.25">
      <c r="A64" s="105" t="s">
        <v>21</v>
      </c>
      <c r="B64" s="59" t="s">
        <v>63</v>
      </c>
      <c r="C64" s="21">
        <v>5547393.9837105032</v>
      </c>
      <c r="D64" s="36">
        <v>463791.56408108579</v>
      </c>
      <c r="E64" s="31">
        <f t="shared" si="10"/>
        <v>6011185.5477915891</v>
      </c>
      <c r="F64" s="106">
        <v>1171640.97</v>
      </c>
      <c r="G64" s="66">
        <v>398679.7</v>
      </c>
      <c r="H64" s="67">
        <v>214537.13</v>
      </c>
      <c r="I64" s="67">
        <v>499872.87000000011</v>
      </c>
      <c r="J64" s="68">
        <f t="shared" si="1"/>
        <v>1113089.7000000002</v>
      </c>
      <c r="K64" s="107">
        <v>112539.48999999999</v>
      </c>
      <c r="L64" s="69">
        <v>497773.13999999996</v>
      </c>
      <c r="N64" s="105" t="s">
        <v>21</v>
      </c>
      <c r="O64" s="59" t="s">
        <v>63</v>
      </c>
      <c r="P64" s="21">
        <v>4381238.6800000025</v>
      </c>
      <c r="Q64" s="36">
        <v>0</v>
      </c>
      <c r="R64" s="31">
        <f t="shared" si="11"/>
        <v>4381238.6800000025</v>
      </c>
      <c r="S64" s="106">
        <v>952601.53</v>
      </c>
      <c r="T64" s="66">
        <v>283417.32999999996</v>
      </c>
      <c r="U64" s="67">
        <v>167894.56000000008</v>
      </c>
      <c r="V64" s="67">
        <v>366562.57</v>
      </c>
      <c r="W64" s="68">
        <f t="shared" si="9"/>
        <v>817874.46</v>
      </c>
      <c r="X64" s="107">
        <v>51504.97</v>
      </c>
      <c r="Y64" s="69">
        <v>649955.57000000007</v>
      </c>
      <c r="AA64" s="105" t="s">
        <v>21</v>
      </c>
      <c r="AB64" s="59" t="s">
        <v>63</v>
      </c>
      <c r="AC64" s="70">
        <f t="shared" si="12"/>
        <v>0.2661702292171173</v>
      </c>
      <c r="AD64" s="71">
        <v>0</v>
      </c>
      <c r="AE64" s="72">
        <f t="shared" si="13"/>
        <v>0.37202877698313053</v>
      </c>
      <c r="AF64" s="72">
        <f t="shared" si="13"/>
        <v>0.22993815682828056</v>
      </c>
      <c r="AG64" s="70">
        <f t="shared" si="14"/>
        <v>0.4066877985195898</v>
      </c>
      <c r="AH64" s="73">
        <f t="shared" si="15"/>
        <v>0.27780870327186236</v>
      </c>
      <c r="AI64" s="74">
        <f t="shared" si="16"/>
        <v>0.36367679329616243</v>
      </c>
      <c r="AJ64" s="75">
        <f t="shared" si="17"/>
        <v>0.36095422272997779</v>
      </c>
      <c r="AK64" s="75">
        <f t="shared" si="17"/>
        <v>1.1850219503088728</v>
      </c>
      <c r="AL64" s="116">
        <f t="shared" si="17"/>
        <v>-0.23414281994690822</v>
      </c>
    </row>
    <row r="65" spans="1:38" x14ac:dyDescent="0.25">
      <c r="A65" s="105" t="s">
        <v>47</v>
      </c>
      <c r="B65" s="59" t="s">
        <v>62</v>
      </c>
      <c r="C65" s="21">
        <v>5094518.3460543845</v>
      </c>
      <c r="D65" s="36">
        <v>425928.75842143432</v>
      </c>
      <c r="E65" s="31">
        <f t="shared" si="10"/>
        <v>5520447.1044758186</v>
      </c>
      <c r="F65" s="106">
        <v>1075991.0699999998</v>
      </c>
      <c r="G65" s="66">
        <v>164770.53999999995</v>
      </c>
      <c r="H65" s="67">
        <v>236286.81000000003</v>
      </c>
      <c r="I65" s="67">
        <v>376956.02999999985</v>
      </c>
      <c r="J65" s="68">
        <f t="shared" si="1"/>
        <v>778013.37999999989</v>
      </c>
      <c r="K65" s="107">
        <v>53165.180000000008</v>
      </c>
      <c r="L65" s="69">
        <v>457136.16</v>
      </c>
      <c r="N65" s="105" t="s">
        <v>47</v>
      </c>
      <c r="O65" s="59" t="s">
        <v>62</v>
      </c>
      <c r="P65" s="21">
        <v>4014084.7600000007</v>
      </c>
      <c r="Q65" s="36">
        <v>0</v>
      </c>
      <c r="R65" s="31">
        <f t="shared" si="11"/>
        <v>4014084.7600000007</v>
      </c>
      <c r="S65" s="106">
        <v>872772.19</v>
      </c>
      <c r="T65" s="66">
        <v>120592.45999999999</v>
      </c>
      <c r="U65" s="67">
        <v>187426.84999999998</v>
      </c>
      <c r="V65" s="67">
        <v>252460.94999999998</v>
      </c>
      <c r="W65" s="68">
        <f t="shared" si="9"/>
        <v>560480.25999999989</v>
      </c>
      <c r="X65" s="107">
        <v>27710.399999999998</v>
      </c>
      <c r="Y65" s="69">
        <v>595488.3600000001</v>
      </c>
      <c r="AA65" s="105" t="s">
        <v>47</v>
      </c>
      <c r="AB65" s="59" t="s">
        <v>62</v>
      </c>
      <c r="AC65" s="70">
        <f t="shared" si="12"/>
        <v>0.26916063079205732</v>
      </c>
      <c r="AD65" s="71">
        <v>0</v>
      </c>
      <c r="AE65" s="72">
        <f t="shared" si="13"/>
        <v>0.37526919199280129</v>
      </c>
      <c r="AF65" s="72">
        <f t="shared" si="13"/>
        <v>0.23284298277194182</v>
      </c>
      <c r="AG65" s="70">
        <f t="shared" si="14"/>
        <v>0.36634197527772439</v>
      </c>
      <c r="AH65" s="73">
        <f t="shared" si="15"/>
        <v>0.26068815647277899</v>
      </c>
      <c r="AI65" s="74">
        <f t="shared" si="16"/>
        <v>0.4931260854401438</v>
      </c>
      <c r="AJ65" s="75">
        <f t="shared" si="17"/>
        <v>0.38811914624789834</v>
      </c>
      <c r="AK65" s="75">
        <f t="shared" si="17"/>
        <v>0.91860023673422297</v>
      </c>
      <c r="AL65" s="116">
        <f t="shared" si="17"/>
        <v>-0.23233401237263496</v>
      </c>
    </row>
    <row r="66" spans="1:38" x14ac:dyDescent="0.25">
      <c r="A66" s="105" t="s">
        <v>22</v>
      </c>
      <c r="B66" s="59" t="s">
        <v>62</v>
      </c>
      <c r="C66" s="21">
        <v>11526188.595821928</v>
      </c>
      <c r="D66" s="36">
        <v>963650.50913045078</v>
      </c>
      <c r="E66" s="31">
        <f t="shared" si="10"/>
        <v>12489839.104952378</v>
      </c>
      <c r="F66" s="106">
        <v>2434396.1799999997</v>
      </c>
      <c r="G66" s="66">
        <v>3216906.4100000011</v>
      </c>
      <c r="H66" s="67">
        <v>331545.25</v>
      </c>
      <c r="I66" s="67">
        <v>1028164.5399999999</v>
      </c>
      <c r="J66" s="68">
        <f t="shared" si="1"/>
        <v>4576616.2000000011</v>
      </c>
      <c r="K66" s="107">
        <v>968187.85000000009</v>
      </c>
      <c r="L66" s="69">
        <v>1034256.2299999999</v>
      </c>
      <c r="N66" s="105" t="s">
        <v>22</v>
      </c>
      <c r="O66" s="59" t="s">
        <v>62</v>
      </c>
      <c r="P66" s="21">
        <v>9263726.8000000026</v>
      </c>
      <c r="Q66" s="36">
        <v>0</v>
      </c>
      <c r="R66" s="31">
        <f t="shared" si="11"/>
        <v>9263726.8000000026</v>
      </c>
      <c r="S66" s="106">
        <v>2014188.45</v>
      </c>
      <c r="T66" s="66">
        <v>2271754.9699999993</v>
      </c>
      <c r="U66" s="67">
        <v>238212.11999999991</v>
      </c>
      <c r="V66" s="67">
        <v>748751.49</v>
      </c>
      <c r="W66" s="68">
        <f t="shared" si="9"/>
        <v>3258718.5799999991</v>
      </c>
      <c r="X66" s="107">
        <v>440443.46</v>
      </c>
      <c r="Y66" s="69">
        <v>1374271.32</v>
      </c>
      <c r="AA66" s="105" t="s">
        <v>22</v>
      </c>
      <c r="AB66" s="59" t="s">
        <v>62</v>
      </c>
      <c r="AC66" s="70">
        <f t="shared" si="12"/>
        <v>0.24422803528941772</v>
      </c>
      <c r="AD66" s="71">
        <v>0</v>
      </c>
      <c r="AE66" s="72">
        <f t="shared" si="13"/>
        <v>0.34825209924718137</v>
      </c>
      <c r="AF66" s="72">
        <f t="shared" si="13"/>
        <v>0.20862384053488126</v>
      </c>
      <c r="AG66" s="70">
        <f t="shared" si="14"/>
        <v>0.41604462298150136</v>
      </c>
      <c r="AH66" s="73">
        <f t="shared" si="15"/>
        <v>0.39180680647147637</v>
      </c>
      <c r="AI66" s="74">
        <f t="shared" si="16"/>
        <v>0.37317194520708052</v>
      </c>
      <c r="AJ66" s="75">
        <f t="shared" si="17"/>
        <v>0.40442204125524772</v>
      </c>
      <c r="AK66" s="75">
        <f t="shared" si="17"/>
        <v>1.1982114344483628</v>
      </c>
      <c r="AL66" s="116">
        <f t="shared" si="17"/>
        <v>-0.2474148190766291</v>
      </c>
    </row>
    <row r="67" spans="1:38" x14ac:dyDescent="0.25">
      <c r="A67" s="105" t="s">
        <v>86</v>
      </c>
      <c r="B67" s="59" t="s">
        <v>59</v>
      </c>
      <c r="C67" s="21">
        <v>5976514.0801551184</v>
      </c>
      <c r="D67" s="36">
        <v>499668.28048036958</v>
      </c>
      <c r="E67" s="31">
        <f t="shared" si="10"/>
        <v>6476182.3606354883</v>
      </c>
      <c r="F67" s="106">
        <v>1262273.5499999998</v>
      </c>
      <c r="G67" s="66">
        <v>501199.0799999999</v>
      </c>
      <c r="H67" s="67">
        <v>106240.52</v>
      </c>
      <c r="I67" s="67">
        <v>337429.9200000001</v>
      </c>
      <c r="J67" s="68">
        <f t="shared" si="1"/>
        <v>944869.52</v>
      </c>
      <c r="K67" s="107">
        <v>152210.49</v>
      </c>
      <c r="L67" s="69">
        <v>536278.49</v>
      </c>
      <c r="N67" s="105" t="s">
        <v>86</v>
      </c>
      <c r="O67" s="59" t="s">
        <v>59</v>
      </c>
      <c r="P67" s="21">
        <v>4760053.0500000007</v>
      </c>
      <c r="Q67" s="36">
        <v>0</v>
      </c>
      <c r="R67" s="31">
        <f t="shared" si="11"/>
        <v>4760053.0500000007</v>
      </c>
      <c r="S67" s="106">
        <v>1034966.1699999999</v>
      </c>
      <c r="T67" s="66">
        <v>357650.26999999996</v>
      </c>
      <c r="U67" s="67">
        <v>84171.670000000027</v>
      </c>
      <c r="V67" s="67">
        <v>249664.87000000005</v>
      </c>
      <c r="W67" s="68">
        <f t="shared" si="9"/>
        <v>691486.81</v>
      </c>
      <c r="X67" s="107">
        <v>72085.560000000012</v>
      </c>
      <c r="Y67" s="69">
        <v>706152.57000000007</v>
      </c>
      <c r="AA67" s="105" t="s">
        <v>86</v>
      </c>
      <c r="AB67" s="59" t="s">
        <v>59</v>
      </c>
      <c r="AC67" s="70">
        <f t="shared" si="12"/>
        <v>0.25555619178553424</v>
      </c>
      <c r="AD67" s="71">
        <v>0</v>
      </c>
      <c r="AE67" s="72">
        <f t="shared" si="13"/>
        <v>0.36052734971840006</v>
      </c>
      <c r="AF67" s="72">
        <f t="shared" si="13"/>
        <v>0.21962783575814848</v>
      </c>
      <c r="AG67" s="70">
        <f t="shared" si="14"/>
        <v>0.40136642424455582</v>
      </c>
      <c r="AH67" s="73">
        <f t="shared" si="15"/>
        <v>0.26218857247337457</v>
      </c>
      <c r="AI67" s="74">
        <f t="shared" si="16"/>
        <v>0.35153143491913785</v>
      </c>
      <c r="AJ67" s="75">
        <f t="shared" si="17"/>
        <v>0.36643173280485275</v>
      </c>
      <c r="AK67" s="75">
        <f t="shared" si="17"/>
        <v>1.1115253873313873</v>
      </c>
      <c r="AL67" s="116">
        <f t="shared" si="17"/>
        <v>-0.24056285740063232</v>
      </c>
    </row>
    <row r="68" spans="1:38" x14ac:dyDescent="0.25">
      <c r="A68" s="105" t="s">
        <v>87</v>
      </c>
      <c r="B68" s="59" t="s">
        <v>62</v>
      </c>
      <c r="C68" s="21">
        <v>6856609.3709589336</v>
      </c>
      <c r="D68" s="36">
        <v>573248.91539847525</v>
      </c>
      <c r="E68" s="31">
        <f t="shared" si="10"/>
        <v>7429858.2863574084</v>
      </c>
      <c r="F68" s="106">
        <v>1448154.6600000001</v>
      </c>
      <c r="G68" s="66">
        <v>599103.67000000004</v>
      </c>
      <c r="H68" s="67">
        <v>391622.41000000009</v>
      </c>
      <c r="I68" s="67">
        <v>1046150.6700000002</v>
      </c>
      <c r="J68" s="68">
        <f t="shared" si="1"/>
        <v>2036876.7500000002</v>
      </c>
      <c r="K68" s="107">
        <v>232108.69</v>
      </c>
      <c r="L68" s="69">
        <v>615250.36</v>
      </c>
      <c r="N68" s="105" t="s">
        <v>87</v>
      </c>
      <c r="O68" s="59" t="s">
        <v>62</v>
      </c>
      <c r="P68" s="21">
        <v>5437648.5099999998</v>
      </c>
      <c r="Q68" s="36">
        <v>0</v>
      </c>
      <c r="R68" s="31">
        <f t="shared" si="11"/>
        <v>5437648.5099999998</v>
      </c>
      <c r="S68" s="106">
        <v>1182294.02</v>
      </c>
      <c r="T68" s="66">
        <v>420145.18</v>
      </c>
      <c r="U68" s="67">
        <v>297538.8</v>
      </c>
      <c r="V68" s="67">
        <v>700985.3000000004</v>
      </c>
      <c r="W68" s="68">
        <f t="shared" si="9"/>
        <v>1418669.2800000003</v>
      </c>
      <c r="X68" s="107">
        <v>110619.07</v>
      </c>
      <c r="Y68" s="69">
        <v>806673.7</v>
      </c>
      <c r="AA68" s="105" t="s">
        <v>87</v>
      </c>
      <c r="AB68" s="59" t="s">
        <v>62</v>
      </c>
      <c r="AC68" s="70">
        <f t="shared" si="12"/>
        <v>0.2609511921098655</v>
      </c>
      <c r="AD68" s="71">
        <v>0</v>
      </c>
      <c r="AE68" s="72">
        <f t="shared" si="13"/>
        <v>0.36637340068849156</v>
      </c>
      <c r="AF68" s="72">
        <f t="shared" si="13"/>
        <v>0.22486846376842884</v>
      </c>
      <c r="AG68" s="70">
        <f t="shared" si="14"/>
        <v>0.42594440807341893</v>
      </c>
      <c r="AH68" s="73">
        <f t="shared" si="15"/>
        <v>0.31620618890712771</v>
      </c>
      <c r="AI68" s="74">
        <f t="shared" si="16"/>
        <v>0.4924002971246324</v>
      </c>
      <c r="AJ68" s="75">
        <f t="shared" si="17"/>
        <v>0.43576574097664245</v>
      </c>
      <c r="AK68" s="75">
        <f t="shared" si="17"/>
        <v>1.0982701264800001</v>
      </c>
      <c r="AL68" s="116">
        <f t="shared" si="17"/>
        <v>-0.23729959213991969</v>
      </c>
    </row>
    <row r="69" spans="1:38" x14ac:dyDescent="0.25">
      <c r="A69" s="105" t="s">
        <v>23</v>
      </c>
      <c r="B69" s="59" t="s">
        <v>62</v>
      </c>
      <c r="C69" s="21">
        <v>4995790.3167793732</v>
      </c>
      <c r="D69" s="36">
        <v>417674.57145534584</v>
      </c>
      <c r="E69" s="31">
        <f t="shared" si="10"/>
        <v>5413464.8882347187</v>
      </c>
      <c r="F69" s="106">
        <v>1055139.1499999999</v>
      </c>
      <c r="G69" s="66">
        <v>232806.49999999997</v>
      </c>
      <c r="H69" s="67">
        <v>186668.50999999995</v>
      </c>
      <c r="I69" s="67">
        <v>319679.12</v>
      </c>
      <c r="J69" s="68">
        <f t="shared" si="1"/>
        <v>739154.12999999989</v>
      </c>
      <c r="K69" s="107">
        <v>85833.799999999988</v>
      </c>
      <c r="L69" s="69">
        <v>448277.18999999994</v>
      </c>
      <c r="N69" s="105" t="s">
        <v>23</v>
      </c>
      <c r="O69" s="59" t="s">
        <v>62</v>
      </c>
      <c r="P69" s="21">
        <v>3974635.9799999995</v>
      </c>
      <c r="Q69" s="36">
        <v>0</v>
      </c>
      <c r="R69" s="31">
        <f t="shared" si="11"/>
        <v>3974635.9799999995</v>
      </c>
      <c r="S69" s="106">
        <v>864194.94</v>
      </c>
      <c r="T69" s="66">
        <v>169258.15000000005</v>
      </c>
      <c r="U69" s="67">
        <v>121410.26</v>
      </c>
      <c r="V69" s="67">
        <v>333276.88000000006</v>
      </c>
      <c r="W69" s="68">
        <f t="shared" si="9"/>
        <v>623945.29</v>
      </c>
      <c r="X69" s="107">
        <v>44687.57</v>
      </c>
      <c r="Y69" s="69">
        <v>589636.09999999974</v>
      </c>
      <c r="AA69" s="105" t="s">
        <v>23</v>
      </c>
      <c r="AB69" s="59" t="s">
        <v>62</v>
      </c>
      <c r="AC69" s="70">
        <f t="shared" si="12"/>
        <v>0.2569177006190575</v>
      </c>
      <c r="AD69" s="71">
        <v>0</v>
      </c>
      <c r="AE69" s="72">
        <f t="shared" si="13"/>
        <v>0.36200268791274803</v>
      </c>
      <c r="AF69" s="72">
        <f t="shared" si="13"/>
        <v>0.22095039112355819</v>
      </c>
      <c r="AG69" s="70">
        <f t="shared" si="14"/>
        <v>0.37545223080838297</v>
      </c>
      <c r="AH69" s="73">
        <f t="shared" si="15"/>
        <v>0.53750193764513776</v>
      </c>
      <c r="AI69" s="74">
        <f t="shared" si="16"/>
        <v>-4.0800189920165097E-2</v>
      </c>
      <c r="AJ69" s="75">
        <f t="shared" si="17"/>
        <v>0.18464574033406023</v>
      </c>
      <c r="AK69" s="75">
        <f t="shared" si="17"/>
        <v>0.92075335490383536</v>
      </c>
      <c r="AL69" s="116">
        <f t="shared" si="17"/>
        <v>-0.2397392391680222</v>
      </c>
    </row>
    <row r="70" spans="1:38" x14ac:dyDescent="0.25">
      <c r="A70" s="105" t="s">
        <v>35</v>
      </c>
      <c r="B70" s="59" t="s">
        <v>88</v>
      </c>
      <c r="C70" s="21">
        <v>5518697.2899270076</v>
      </c>
      <c r="D70" s="36">
        <v>461392.3682545615</v>
      </c>
      <c r="E70" s="31">
        <f t="shared" ref="E70:E83" si="18">+SUM(C70:D70)</f>
        <v>5980089.6581815695</v>
      </c>
      <c r="F70" s="106">
        <v>1165580.06</v>
      </c>
      <c r="G70" s="66">
        <v>1002735.89</v>
      </c>
      <c r="H70" s="67">
        <v>173086.75999999998</v>
      </c>
      <c r="I70" s="67">
        <v>411388.85000000009</v>
      </c>
      <c r="J70" s="68">
        <f t="shared" ref="J70:J83" si="19">+G70+H70+I70</f>
        <v>1587211.5</v>
      </c>
      <c r="K70" s="107">
        <v>292321.83</v>
      </c>
      <c r="L70" s="69">
        <v>495198.13999999996</v>
      </c>
      <c r="N70" s="105" t="s">
        <v>35</v>
      </c>
      <c r="O70" s="59" t="s">
        <v>88</v>
      </c>
      <c r="P70" s="21">
        <v>4413267.120000001</v>
      </c>
      <c r="Q70" s="36">
        <v>0</v>
      </c>
      <c r="R70" s="31">
        <f t="shared" ref="R70:R83" si="20">+SUM(P70:Q70)</f>
        <v>4413267.120000001</v>
      </c>
      <c r="S70" s="106">
        <v>959565.39999999991</v>
      </c>
      <c r="T70" s="66">
        <v>721653.91000000015</v>
      </c>
      <c r="U70" s="67">
        <v>128723.63</v>
      </c>
      <c r="V70" s="67">
        <v>271192.43999999994</v>
      </c>
      <c r="W70" s="68">
        <f t="shared" si="9"/>
        <v>1121569.98</v>
      </c>
      <c r="X70" s="107">
        <v>141312.35</v>
      </c>
      <c r="Y70" s="69">
        <v>654706.99000000011</v>
      </c>
      <c r="AA70" s="105" t="s">
        <v>35</v>
      </c>
      <c r="AB70" s="59" t="s">
        <v>88</v>
      </c>
      <c r="AC70" s="70">
        <f t="shared" ref="AC70:AC84" si="21">+C70/P70-1</f>
        <v>0.25047887197161245</v>
      </c>
      <c r="AD70" s="71">
        <v>0</v>
      </c>
      <c r="AE70" s="72">
        <f t="shared" ref="AE70:AF84" si="22">+E70/R70-1</f>
        <v>0.35502553903457534</v>
      </c>
      <c r="AF70" s="72">
        <f t="shared" si="22"/>
        <v>0.21469579874388978</v>
      </c>
      <c r="AG70" s="70">
        <f t="shared" ref="AG70:AG84" si="23">+G70/T70-1</f>
        <v>0.38949692658077573</v>
      </c>
      <c r="AH70" s="73">
        <f t="shared" ref="AH70:AH84" si="24">+H70/U70-1</f>
        <v>0.34463858733629538</v>
      </c>
      <c r="AI70" s="74">
        <f t="shared" ref="AI70:AI84" si="25">+I70/V70-1</f>
        <v>0.51696282536489657</v>
      </c>
      <c r="AJ70" s="75">
        <f t="shared" ref="AJ70:AL84" si="26">+J70/W70-1</f>
        <v>0.41516938604223341</v>
      </c>
      <c r="AK70" s="75">
        <f t="shared" si="26"/>
        <v>1.0686219569627142</v>
      </c>
      <c r="AL70" s="116">
        <f t="shared" si="26"/>
        <v>-0.24363394989871745</v>
      </c>
    </row>
    <row r="71" spans="1:38" x14ac:dyDescent="0.25">
      <c r="A71" s="105" t="s">
        <v>24</v>
      </c>
      <c r="B71" s="59" t="s">
        <v>63</v>
      </c>
      <c r="C71" s="21">
        <v>9221140.9209872354</v>
      </c>
      <c r="D71" s="36">
        <v>770936.29601844377</v>
      </c>
      <c r="E71" s="31">
        <f t="shared" si="18"/>
        <v>9992077.2170056794</v>
      </c>
      <c r="F71" s="106">
        <v>1947557.09</v>
      </c>
      <c r="G71" s="66">
        <v>1654621.5600000003</v>
      </c>
      <c r="H71" s="67">
        <v>881688.03000000026</v>
      </c>
      <c r="I71" s="67">
        <v>2226344.4200000004</v>
      </c>
      <c r="J71" s="68">
        <f t="shared" si="19"/>
        <v>4762654.0100000016</v>
      </c>
      <c r="K71" s="107">
        <v>829690.34000000008</v>
      </c>
      <c r="L71" s="69">
        <v>827422.03999999969</v>
      </c>
      <c r="N71" s="105" t="s">
        <v>24</v>
      </c>
      <c r="O71" s="59" t="s">
        <v>63</v>
      </c>
      <c r="P71" s="21">
        <v>7370639.2199999997</v>
      </c>
      <c r="Q71" s="36">
        <v>0</v>
      </c>
      <c r="R71" s="31">
        <f t="shared" si="20"/>
        <v>7370639.2199999997</v>
      </c>
      <c r="S71" s="106">
        <v>1602579.25</v>
      </c>
      <c r="T71" s="66">
        <v>1124066.3199999996</v>
      </c>
      <c r="U71" s="67">
        <v>653998.68000000005</v>
      </c>
      <c r="V71" s="67">
        <v>1672361.1</v>
      </c>
      <c r="W71" s="68">
        <f t="shared" ref="W71:W83" si="27">+T71+U71+V71</f>
        <v>3450426.0999999996</v>
      </c>
      <c r="X71" s="107">
        <v>391258.04000000004</v>
      </c>
      <c r="Y71" s="69">
        <v>1093432.29</v>
      </c>
      <c r="AA71" s="105" t="s">
        <v>24</v>
      </c>
      <c r="AB71" s="59" t="s">
        <v>63</v>
      </c>
      <c r="AC71" s="70">
        <f t="shared" si="21"/>
        <v>0.25106393702814223</v>
      </c>
      <c r="AD71" s="71">
        <v>0</v>
      </c>
      <c r="AE71" s="72">
        <f t="shared" si="22"/>
        <v>0.35565951863340284</v>
      </c>
      <c r="AF71" s="72">
        <f t="shared" si="22"/>
        <v>0.21526413748337259</v>
      </c>
      <c r="AG71" s="70">
        <f t="shared" si="23"/>
        <v>0.47199638540900413</v>
      </c>
      <c r="AH71" s="73">
        <f t="shared" si="24"/>
        <v>0.34814955589818641</v>
      </c>
      <c r="AI71" s="74">
        <f t="shared" si="25"/>
        <v>0.33125819537419288</v>
      </c>
      <c r="AJ71" s="75">
        <f t="shared" si="26"/>
        <v>0.38030894503145629</v>
      </c>
      <c r="AK71" s="75">
        <f t="shared" si="26"/>
        <v>1.1205707108280767</v>
      </c>
      <c r="AL71" s="116">
        <f t="shared" si="26"/>
        <v>-0.24328003885819061</v>
      </c>
    </row>
    <row r="72" spans="1:38" x14ac:dyDescent="0.25">
      <c r="A72" s="105" t="s">
        <v>89</v>
      </c>
      <c r="B72" s="59" t="s">
        <v>63</v>
      </c>
      <c r="C72" s="21">
        <v>6141472.5583278053</v>
      </c>
      <c r="D72" s="36">
        <v>513459.68430436344</v>
      </c>
      <c r="E72" s="31">
        <f t="shared" si="18"/>
        <v>6654932.2426321683</v>
      </c>
      <c r="F72" s="106">
        <v>1297113.71</v>
      </c>
      <c r="G72" s="66">
        <v>309422.3</v>
      </c>
      <c r="H72" s="67">
        <v>476970.47000000009</v>
      </c>
      <c r="I72" s="67">
        <v>1198394.1399999999</v>
      </c>
      <c r="J72" s="68">
        <f t="shared" si="19"/>
        <v>1984786.91</v>
      </c>
      <c r="K72" s="107">
        <v>141834.57999999999</v>
      </c>
      <c r="L72" s="69">
        <v>551080.41000000015</v>
      </c>
      <c r="N72" s="105" t="s">
        <v>89</v>
      </c>
      <c r="O72" s="59" t="s">
        <v>63</v>
      </c>
      <c r="P72" s="21">
        <v>4867496.080000001</v>
      </c>
      <c r="Q72" s="36">
        <v>0</v>
      </c>
      <c r="R72" s="31">
        <f t="shared" si="20"/>
        <v>4867496.080000001</v>
      </c>
      <c r="S72" s="106">
        <v>1058327.24</v>
      </c>
      <c r="T72" s="66">
        <v>225115.61000000002</v>
      </c>
      <c r="U72" s="67">
        <v>302037.50999999995</v>
      </c>
      <c r="V72" s="67">
        <v>791070.21</v>
      </c>
      <c r="W72" s="68">
        <f t="shared" si="27"/>
        <v>1318223.33</v>
      </c>
      <c r="X72" s="107">
        <v>75954.31</v>
      </c>
      <c r="Y72" s="69">
        <v>722091.7300000001</v>
      </c>
      <c r="AA72" s="105" t="s">
        <v>89</v>
      </c>
      <c r="AB72" s="59" t="s">
        <v>63</v>
      </c>
      <c r="AC72" s="70">
        <f t="shared" si="21"/>
        <v>0.26173138249919337</v>
      </c>
      <c r="AD72" s="71">
        <v>0</v>
      </c>
      <c r="AE72" s="72">
        <f t="shared" si="22"/>
        <v>0.36721881913301235</v>
      </c>
      <c r="AF72" s="72">
        <f t="shared" si="22"/>
        <v>0.22562631006266076</v>
      </c>
      <c r="AG72" s="70">
        <f t="shared" si="23"/>
        <v>0.37450397153711368</v>
      </c>
      <c r="AH72" s="73">
        <f t="shared" si="24"/>
        <v>0.57917627515867198</v>
      </c>
      <c r="AI72" s="74">
        <f t="shared" si="25"/>
        <v>0.51490237510018222</v>
      </c>
      <c r="AJ72" s="75">
        <f t="shared" si="26"/>
        <v>0.5056529988738705</v>
      </c>
      <c r="AK72" s="75">
        <f t="shared" si="26"/>
        <v>0.86736710530317485</v>
      </c>
      <c r="AL72" s="116">
        <f t="shared" si="26"/>
        <v>-0.23682769500766876</v>
      </c>
    </row>
    <row r="73" spans="1:38" x14ac:dyDescent="0.25">
      <c r="A73" s="105" t="s">
        <v>25</v>
      </c>
      <c r="B73" s="59" t="s">
        <v>59</v>
      </c>
      <c r="C73" s="21">
        <v>9285755.9930825271</v>
      </c>
      <c r="D73" s="36">
        <v>776338.45880664384</v>
      </c>
      <c r="E73" s="31">
        <f t="shared" si="18"/>
        <v>10062094.45188917</v>
      </c>
      <c r="F73" s="106">
        <v>1961204.15</v>
      </c>
      <c r="G73" s="66">
        <v>1580089.0299999998</v>
      </c>
      <c r="H73" s="67">
        <v>709134.41000000038</v>
      </c>
      <c r="I73" s="67">
        <v>2676909.29</v>
      </c>
      <c r="J73" s="68">
        <f t="shared" si="19"/>
        <v>4966132.7300000004</v>
      </c>
      <c r="K73" s="107">
        <v>657703.6</v>
      </c>
      <c r="L73" s="69">
        <v>833220.03000000014</v>
      </c>
      <c r="N73" s="105" t="s">
        <v>25</v>
      </c>
      <c r="O73" s="59" t="s">
        <v>59</v>
      </c>
      <c r="P73" s="21">
        <v>7629365.7300000004</v>
      </c>
      <c r="Q73" s="36">
        <v>0</v>
      </c>
      <c r="R73" s="31">
        <f t="shared" si="20"/>
        <v>7629365.7300000004</v>
      </c>
      <c r="S73" s="106">
        <v>1658833.49</v>
      </c>
      <c r="T73" s="66">
        <v>1130589.3099999991</v>
      </c>
      <c r="U73" s="67">
        <v>521718.21</v>
      </c>
      <c r="V73" s="67">
        <v>2218959.169999999</v>
      </c>
      <c r="W73" s="68">
        <f t="shared" si="27"/>
        <v>3871266.6899999981</v>
      </c>
      <c r="X73" s="107">
        <v>334788.74</v>
      </c>
      <c r="Y73" s="69">
        <v>1131814.31</v>
      </c>
      <c r="AA73" s="105" t="s">
        <v>25</v>
      </c>
      <c r="AB73" s="59" t="s">
        <v>59</v>
      </c>
      <c r="AC73" s="70">
        <f t="shared" si="21"/>
        <v>0.21710720415057705</v>
      </c>
      <c r="AD73" s="71">
        <v>0</v>
      </c>
      <c r="AE73" s="72">
        <f t="shared" si="22"/>
        <v>0.31886382275832648</v>
      </c>
      <c r="AF73" s="72">
        <f t="shared" si="22"/>
        <v>0.18227909059154568</v>
      </c>
      <c r="AG73" s="70">
        <f t="shared" si="23"/>
        <v>0.39758001957404066</v>
      </c>
      <c r="AH73" s="73">
        <f t="shared" si="24"/>
        <v>0.35922878750964116</v>
      </c>
      <c r="AI73" s="74">
        <f t="shared" si="25"/>
        <v>0.20638059780072537</v>
      </c>
      <c r="AJ73" s="75">
        <f t="shared" si="26"/>
        <v>0.28281855208482232</v>
      </c>
      <c r="AK73" s="75">
        <f t="shared" si="26"/>
        <v>0.96453321578258566</v>
      </c>
      <c r="AL73" s="116">
        <f t="shared" si="26"/>
        <v>-0.26381914185198796</v>
      </c>
    </row>
    <row r="74" spans="1:38" x14ac:dyDescent="0.25">
      <c r="A74" s="105" t="s">
        <v>26</v>
      </c>
      <c r="B74" s="59" t="s">
        <v>59</v>
      </c>
      <c r="C74" s="21">
        <v>21790007.731664512</v>
      </c>
      <c r="D74" s="36">
        <v>1821760.234964957</v>
      </c>
      <c r="E74" s="31">
        <f t="shared" si="18"/>
        <v>23611767.966629468</v>
      </c>
      <c r="F74" s="106">
        <v>4602172.79</v>
      </c>
      <c r="G74" s="66">
        <v>6994184.5300000003</v>
      </c>
      <c r="H74" s="67">
        <v>2061682.1199999992</v>
      </c>
      <c r="I74" s="67">
        <v>4389967.97</v>
      </c>
      <c r="J74" s="68">
        <f t="shared" si="19"/>
        <v>13445834.619999997</v>
      </c>
      <c r="K74" s="107">
        <v>2993971.46</v>
      </c>
      <c r="L74" s="69">
        <v>1955238.86</v>
      </c>
      <c r="N74" s="105" t="s">
        <v>26</v>
      </c>
      <c r="O74" s="59" t="s">
        <v>59</v>
      </c>
      <c r="P74" s="21">
        <v>17148714.700000007</v>
      </c>
      <c r="Q74" s="36">
        <v>0</v>
      </c>
      <c r="R74" s="31">
        <f t="shared" si="20"/>
        <v>17148714.700000007</v>
      </c>
      <c r="S74" s="106">
        <v>3728601.21</v>
      </c>
      <c r="T74" s="66">
        <v>5095722.25</v>
      </c>
      <c r="U74" s="67">
        <v>1580504.6399999994</v>
      </c>
      <c r="V74" s="67">
        <v>3542905.7099999995</v>
      </c>
      <c r="W74" s="68">
        <f t="shared" si="27"/>
        <v>10219132.6</v>
      </c>
      <c r="X74" s="107">
        <v>1595926.58</v>
      </c>
      <c r="Y74" s="69">
        <v>2544007.1199999996</v>
      </c>
      <c r="AA74" s="105" t="s">
        <v>26</v>
      </c>
      <c r="AB74" s="59" t="s">
        <v>59</v>
      </c>
      <c r="AC74" s="70">
        <f t="shared" si="21"/>
        <v>0.27064961502126472</v>
      </c>
      <c r="AD74" s="71">
        <v>0</v>
      </c>
      <c r="AE74" s="72">
        <f t="shared" si="22"/>
        <v>0.37688266320212671</v>
      </c>
      <c r="AF74" s="72">
        <f t="shared" si="22"/>
        <v>0.2342893569999136</v>
      </c>
      <c r="AG74" s="70">
        <f t="shared" si="23"/>
        <v>0.37255999971348519</v>
      </c>
      <c r="AH74" s="73">
        <f t="shared" si="24"/>
        <v>0.30444547128947375</v>
      </c>
      <c r="AI74" s="74">
        <f t="shared" si="25"/>
        <v>0.23908687651752381</v>
      </c>
      <c r="AJ74" s="75">
        <f t="shared" si="26"/>
        <v>0.31575106677840714</v>
      </c>
      <c r="AK74" s="75">
        <f t="shared" si="26"/>
        <v>0.87600826850067248</v>
      </c>
      <c r="AL74" s="116">
        <f t="shared" si="26"/>
        <v>-0.23143341674295304</v>
      </c>
    </row>
    <row r="75" spans="1:38" x14ac:dyDescent="0.25">
      <c r="A75" s="105" t="s">
        <v>27</v>
      </c>
      <c r="B75" s="59" t="s">
        <v>62</v>
      </c>
      <c r="C75" s="21">
        <v>5651063.1655575093</v>
      </c>
      <c r="D75" s="36">
        <v>472458.85761333088</v>
      </c>
      <c r="E75" s="31">
        <f t="shared" si="18"/>
        <v>6123522.02317084</v>
      </c>
      <c r="F75" s="106">
        <v>1193536.48</v>
      </c>
      <c r="G75" s="66">
        <v>498455.04999999987</v>
      </c>
      <c r="H75" s="67">
        <v>107885.48</v>
      </c>
      <c r="I75" s="67">
        <v>269821.54000000004</v>
      </c>
      <c r="J75" s="68">
        <f t="shared" si="19"/>
        <v>876162.07</v>
      </c>
      <c r="K75" s="107">
        <v>155948.74</v>
      </c>
      <c r="L75" s="69">
        <v>507075.4599999999</v>
      </c>
      <c r="N75" s="105" t="s">
        <v>27</v>
      </c>
      <c r="O75" s="59" t="s">
        <v>62</v>
      </c>
      <c r="P75" s="21">
        <v>4481488.5999999996</v>
      </c>
      <c r="Q75" s="36">
        <v>0</v>
      </c>
      <c r="R75" s="31">
        <f t="shared" si="20"/>
        <v>4481488.5999999996</v>
      </c>
      <c r="S75" s="106">
        <v>974398.6100000001</v>
      </c>
      <c r="T75" s="66">
        <v>353615.20000000007</v>
      </c>
      <c r="U75" s="67">
        <v>83826.599999999991</v>
      </c>
      <c r="V75" s="67">
        <v>184707.71999999997</v>
      </c>
      <c r="W75" s="68">
        <f t="shared" si="27"/>
        <v>622149.52</v>
      </c>
      <c r="X75" s="107">
        <v>72911.51999999999</v>
      </c>
      <c r="Y75" s="69">
        <v>664827.6</v>
      </c>
      <c r="AA75" s="105" t="s">
        <v>27</v>
      </c>
      <c r="AB75" s="59" t="s">
        <v>62</v>
      </c>
      <c r="AC75" s="70">
        <f t="shared" si="21"/>
        <v>0.26097903396597055</v>
      </c>
      <c r="AD75" s="71">
        <v>0</v>
      </c>
      <c r="AE75" s="72">
        <f t="shared" si="22"/>
        <v>0.36640357027145853</v>
      </c>
      <c r="AF75" s="72">
        <f t="shared" si="22"/>
        <v>0.22489550759929733</v>
      </c>
      <c r="AG75" s="70">
        <f t="shared" si="23"/>
        <v>0.40959735328119318</v>
      </c>
      <c r="AH75" s="73">
        <f t="shared" si="24"/>
        <v>0.28700770399849218</v>
      </c>
      <c r="AI75" s="74">
        <f t="shared" si="25"/>
        <v>0.46080272118566601</v>
      </c>
      <c r="AJ75" s="75">
        <f t="shared" si="26"/>
        <v>0.40828216021126229</v>
      </c>
      <c r="AK75" s="75">
        <f t="shared" si="26"/>
        <v>1.1388765451604907</v>
      </c>
      <c r="AL75" s="116">
        <f t="shared" si="26"/>
        <v>-0.23728277827214161</v>
      </c>
    </row>
    <row r="76" spans="1:38" x14ac:dyDescent="0.25">
      <c r="A76" s="105" t="s">
        <v>32</v>
      </c>
      <c r="B76" s="59" t="s">
        <v>59</v>
      </c>
      <c r="C76" s="21">
        <v>6152590.1516147908</v>
      </c>
      <c r="D76" s="36">
        <v>514389.17407821561</v>
      </c>
      <c r="E76" s="31">
        <f t="shared" si="18"/>
        <v>6666979.3256930066</v>
      </c>
      <c r="F76" s="106">
        <v>1299461.82</v>
      </c>
      <c r="G76" s="66">
        <v>828979.40999999992</v>
      </c>
      <c r="H76" s="67">
        <v>445878.62000000011</v>
      </c>
      <c r="I76" s="67">
        <v>1745925.5300000003</v>
      </c>
      <c r="J76" s="68">
        <f t="shared" si="19"/>
        <v>3020783.5600000005</v>
      </c>
      <c r="K76" s="107">
        <v>265233.2</v>
      </c>
      <c r="L76" s="69">
        <v>552077.99999999977</v>
      </c>
      <c r="N76" s="105" t="s">
        <v>32</v>
      </c>
      <c r="O76" s="59" t="s">
        <v>59</v>
      </c>
      <c r="P76" s="21">
        <v>4883699.6099999994</v>
      </c>
      <c r="Q76" s="36">
        <v>0</v>
      </c>
      <c r="R76" s="31">
        <f t="shared" si="20"/>
        <v>4883699.6099999994</v>
      </c>
      <c r="S76" s="106">
        <v>1061850.3400000001</v>
      </c>
      <c r="T76" s="66">
        <v>590163.92000000016</v>
      </c>
      <c r="U76" s="67">
        <v>351862.93000000005</v>
      </c>
      <c r="V76" s="67">
        <v>1324236.1300000001</v>
      </c>
      <c r="W76" s="68">
        <f t="shared" si="27"/>
        <v>2266262.9800000004</v>
      </c>
      <c r="X76" s="107">
        <v>126201.08</v>
      </c>
      <c r="Y76" s="69">
        <v>724495.47999999986</v>
      </c>
      <c r="AA76" s="105" t="s">
        <v>32</v>
      </c>
      <c r="AB76" s="59" t="s">
        <v>59</v>
      </c>
      <c r="AC76" s="70">
        <f t="shared" si="21"/>
        <v>0.25982157850506926</v>
      </c>
      <c r="AD76" s="71">
        <v>0</v>
      </c>
      <c r="AE76" s="72">
        <f t="shared" si="22"/>
        <v>0.3651493453941177</v>
      </c>
      <c r="AF76" s="72">
        <f t="shared" si="22"/>
        <v>0.22377115780741752</v>
      </c>
      <c r="AG76" s="70">
        <f t="shared" si="23"/>
        <v>0.40465959016945607</v>
      </c>
      <c r="AH76" s="73">
        <f t="shared" si="24"/>
        <v>0.26719407469266532</v>
      </c>
      <c r="AI76" s="74">
        <f t="shared" si="25"/>
        <v>0.31843973325210517</v>
      </c>
      <c r="AJ76" s="75">
        <f t="shared" si="26"/>
        <v>0.33293602139677536</v>
      </c>
      <c r="AK76" s="75">
        <f t="shared" si="26"/>
        <v>1.1016713961560392</v>
      </c>
      <c r="AL76" s="116">
        <f t="shared" si="26"/>
        <v>-0.23798282357814038</v>
      </c>
    </row>
    <row r="77" spans="1:38" x14ac:dyDescent="0.25">
      <c r="A77" s="105" t="s">
        <v>29</v>
      </c>
      <c r="B77" s="59" t="s">
        <v>88</v>
      </c>
      <c r="C77" s="21">
        <v>5134617.699619404</v>
      </c>
      <c r="D77" s="36">
        <v>429281.27709293511</v>
      </c>
      <c r="E77" s="31">
        <f t="shared" si="18"/>
        <v>5563898.9767123396</v>
      </c>
      <c r="F77" s="106">
        <v>1084460.28</v>
      </c>
      <c r="G77" s="66">
        <v>306853.93000000005</v>
      </c>
      <c r="H77" s="67">
        <v>69640.639999999999</v>
      </c>
      <c r="I77" s="67">
        <v>104424.71</v>
      </c>
      <c r="J77" s="68">
        <f t="shared" si="19"/>
        <v>480919.28000000009</v>
      </c>
      <c r="K77" s="107">
        <v>85669.69</v>
      </c>
      <c r="L77" s="69">
        <v>460734.27999999997</v>
      </c>
      <c r="N77" s="105" t="s">
        <v>29</v>
      </c>
      <c r="O77" s="59" t="s">
        <v>88</v>
      </c>
      <c r="P77" s="21">
        <v>4094345.2300000004</v>
      </c>
      <c r="Q77" s="36">
        <v>0</v>
      </c>
      <c r="R77" s="31">
        <f t="shared" si="20"/>
        <v>4094345.2300000004</v>
      </c>
      <c r="S77" s="106">
        <v>890223.03</v>
      </c>
      <c r="T77" s="66">
        <v>219813.53999999998</v>
      </c>
      <c r="U77" s="67">
        <v>45522.549999999996</v>
      </c>
      <c r="V77" s="67">
        <v>66939.69</v>
      </c>
      <c r="W77" s="68">
        <f t="shared" si="27"/>
        <v>332275.77999999997</v>
      </c>
      <c r="X77" s="107">
        <v>40283.86</v>
      </c>
      <c r="Y77" s="69">
        <v>607395.0199999999</v>
      </c>
      <c r="AA77" s="105" t="s">
        <v>29</v>
      </c>
      <c r="AB77" s="59" t="s">
        <v>88</v>
      </c>
      <c r="AC77" s="70">
        <f t="shared" si="21"/>
        <v>0.25407541650302012</v>
      </c>
      <c r="AD77" s="71">
        <v>0</v>
      </c>
      <c r="AE77" s="72">
        <f t="shared" si="22"/>
        <v>0.35892277376725734</v>
      </c>
      <c r="AF77" s="72">
        <f t="shared" si="22"/>
        <v>0.21818942383460915</v>
      </c>
      <c r="AG77" s="70">
        <f t="shared" si="23"/>
        <v>0.39597374210888048</v>
      </c>
      <c r="AH77" s="73">
        <f t="shared" si="24"/>
        <v>0.52980533823346909</v>
      </c>
      <c r="AI77" s="74">
        <f t="shared" si="25"/>
        <v>0.55998197780718728</v>
      </c>
      <c r="AJ77" s="75">
        <f t="shared" si="26"/>
        <v>0.44734978878087395</v>
      </c>
      <c r="AK77" s="75">
        <f t="shared" si="26"/>
        <v>1.1266504749048378</v>
      </c>
      <c r="AL77" s="116">
        <f t="shared" si="26"/>
        <v>-0.24145858159982936</v>
      </c>
    </row>
    <row r="78" spans="1:38" x14ac:dyDescent="0.25">
      <c r="A78" s="105" t="s">
        <v>28</v>
      </c>
      <c r="B78" s="59" t="s">
        <v>59</v>
      </c>
      <c r="C78" s="21">
        <v>11364745.937748544</v>
      </c>
      <c r="D78" s="36">
        <v>950153.04651699122</v>
      </c>
      <c r="E78" s="31">
        <f t="shared" si="18"/>
        <v>12314898.984265536</v>
      </c>
      <c r="F78" s="106">
        <v>2400298.58</v>
      </c>
      <c r="G78" s="66">
        <v>2038229.78</v>
      </c>
      <c r="H78" s="67">
        <v>1630879.6400000006</v>
      </c>
      <c r="I78" s="67">
        <v>4002420.3799999994</v>
      </c>
      <c r="J78" s="68">
        <f t="shared" si="19"/>
        <v>7671529.8000000007</v>
      </c>
      <c r="K78" s="107">
        <v>1098707.3900000001</v>
      </c>
      <c r="L78" s="69">
        <v>1019769.8400000003</v>
      </c>
      <c r="N78" s="105" t="s">
        <v>28</v>
      </c>
      <c r="O78" s="59" t="s">
        <v>59</v>
      </c>
      <c r="P78" s="21">
        <v>9152043.5799999982</v>
      </c>
      <c r="Q78" s="36">
        <v>0</v>
      </c>
      <c r="R78" s="31">
        <f t="shared" si="20"/>
        <v>9152043.5799999982</v>
      </c>
      <c r="S78" s="106">
        <v>1989905.46</v>
      </c>
      <c r="T78" s="66">
        <v>1360428.9</v>
      </c>
      <c r="U78" s="67">
        <v>1250706.0999999996</v>
      </c>
      <c r="V78" s="67">
        <v>3308572.3900000011</v>
      </c>
      <c r="W78" s="68">
        <f t="shared" si="27"/>
        <v>5919707.3900000006</v>
      </c>
      <c r="X78" s="107">
        <v>512631.74</v>
      </c>
      <c r="Y78" s="69">
        <v>1357703.13</v>
      </c>
      <c r="AA78" s="105" t="s">
        <v>28</v>
      </c>
      <c r="AB78" s="59" t="s">
        <v>59</v>
      </c>
      <c r="AC78" s="70">
        <f t="shared" si="21"/>
        <v>0.24177139656371116</v>
      </c>
      <c r="AD78" s="71">
        <v>0</v>
      </c>
      <c r="AE78" s="72">
        <f t="shared" si="22"/>
        <v>0.34559007249237106</v>
      </c>
      <c r="AF78" s="72">
        <f t="shared" si="22"/>
        <v>0.20623749632809196</v>
      </c>
      <c r="AG78" s="70">
        <f t="shared" si="23"/>
        <v>0.49822587567788368</v>
      </c>
      <c r="AH78" s="73">
        <f t="shared" si="24"/>
        <v>0.3039671270492732</v>
      </c>
      <c r="AI78" s="74">
        <f t="shared" si="25"/>
        <v>0.20971219855945122</v>
      </c>
      <c r="AJ78" s="75">
        <f t="shared" si="26"/>
        <v>0.2959305747036256</v>
      </c>
      <c r="AK78" s="75">
        <f t="shared" si="26"/>
        <v>1.1432683625871474</v>
      </c>
      <c r="AL78" s="116">
        <f t="shared" si="26"/>
        <v>-0.24890072250183259</v>
      </c>
    </row>
    <row r="79" spans="1:38" x14ac:dyDescent="0.25">
      <c r="A79" s="105" t="s">
        <v>90</v>
      </c>
      <c r="B79" s="59" t="s">
        <v>59</v>
      </c>
      <c r="C79" s="21">
        <v>6867346.8755865339</v>
      </c>
      <c r="D79" s="36">
        <v>574146.62774416164</v>
      </c>
      <c r="E79" s="31">
        <f t="shared" si="18"/>
        <v>7441493.5033306954</v>
      </c>
      <c r="F79" s="106">
        <v>1450422.4700000002</v>
      </c>
      <c r="G79" s="66">
        <v>991198.12000000046</v>
      </c>
      <c r="H79" s="67">
        <v>323218.03000000003</v>
      </c>
      <c r="I79" s="67">
        <v>1040079.6999999998</v>
      </c>
      <c r="J79" s="68">
        <f t="shared" si="19"/>
        <v>2354495.85</v>
      </c>
      <c r="K79" s="107">
        <v>349252.6</v>
      </c>
      <c r="L79" s="69">
        <v>616213.82999999984</v>
      </c>
      <c r="N79" s="105" t="s">
        <v>90</v>
      </c>
      <c r="O79" s="59" t="s">
        <v>59</v>
      </c>
      <c r="P79" s="21">
        <v>6022035.75</v>
      </c>
      <c r="Q79" s="36">
        <v>0</v>
      </c>
      <c r="R79" s="31">
        <f t="shared" si="20"/>
        <v>6022035.75</v>
      </c>
      <c r="S79" s="106">
        <v>1309355.8500000001</v>
      </c>
      <c r="T79" s="66">
        <v>701287.13999999943</v>
      </c>
      <c r="U79" s="67">
        <v>268996.77999999997</v>
      </c>
      <c r="V79" s="67">
        <v>853758.4600000002</v>
      </c>
      <c r="W79" s="68">
        <f t="shared" si="27"/>
        <v>1824042.3799999997</v>
      </c>
      <c r="X79" s="107">
        <v>166818.76</v>
      </c>
      <c r="Y79" s="69">
        <v>893367.33999999985</v>
      </c>
      <c r="AA79" s="105" t="s">
        <v>90</v>
      </c>
      <c r="AB79" s="78" t="s">
        <v>59</v>
      </c>
      <c r="AC79" s="70">
        <f t="shared" si="21"/>
        <v>0.14036966246614102</v>
      </c>
      <c r="AD79" s="71">
        <v>0</v>
      </c>
      <c r="AE79" s="72">
        <f t="shared" si="22"/>
        <v>0.23571061552244954</v>
      </c>
      <c r="AF79" s="72">
        <f t="shared" si="22"/>
        <v>0.1077374191286502</v>
      </c>
      <c r="AG79" s="70">
        <f t="shared" si="23"/>
        <v>0.4133983976948461</v>
      </c>
      <c r="AH79" s="73">
        <f t="shared" si="24"/>
        <v>0.20156839795628811</v>
      </c>
      <c r="AI79" s="74">
        <f t="shared" si="25"/>
        <v>0.21823647873427765</v>
      </c>
      <c r="AJ79" s="75">
        <f t="shared" si="26"/>
        <v>0.29081203146168155</v>
      </c>
      <c r="AK79" s="75">
        <f t="shared" si="26"/>
        <v>1.0936050597666589</v>
      </c>
      <c r="AL79" s="116">
        <f t="shared" si="26"/>
        <v>-0.31023465666430117</v>
      </c>
    </row>
    <row r="80" spans="1:38" x14ac:dyDescent="0.25">
      <c r="A80" s="105" t="s">
        <v>30</v>
      </c>
      <c r="B80" s="59" t="s">
        <v>62</v>
      </c>
      <c r="C80" s="21">
        <v>4996075.3832739107</v>
      </c>
      <c r="D80" s="36">
        <v>417698.40452647029</v>
      </c>
      <c r="E80" s="31">
        <f t="shared" si="18"/>
        <v>5413773.787800381</v>
      </c>
      <c r="F80" s="106">
        <v>1055199.3599999999</v>
      </c>
      <c r="G80" s="66">
        <v>222496.94000000006</v>
      </c>
      <c r="H80" s="67">
        <v>150018.69</v>
      </c>
      <c r="I80" s="67">
        <v>139144.40999999997</v>
      </c>
      <c r="J80" s="68">
        <f t="shared" si="19"/>
        <v>511660.04000000004</v>
      </c>
      <c r="K80" s="107">
        <v>72193.759999999995</v>
      </c>
      <c r="L80" s="69">
        <v>448302.81999999983</v>
      </c>
      <c r="N80" s="105" t="s">
        <v>30</v>
      </c>
      <c r="O80" s="59" t="s">
        <v>62</v>
      </c>
      <c r="P80" s="21">
        <v>3972288.77</v>
      </c>
      <c r="Q80" s="36">
        <v>0</v>
      </c>
      <c r="R80" s="31">
        <f t="shared" si="20"/>
        <v>3972288.77</v>
      </c>
      <c r="S80" s="106">
        <v>863684.59000000008</v>
      </c>
      <c r="T80" s="66">
        <v>156469.59</v>
      </c>
      <c r="U80" s="67">
        <v>122946.16</v>
      </c>
      <c r="V80" s="67">
        <v>105644.60000000002</v>
      </c>
      <c r="W80" s="68">
        <f t="shared" si="27"/>
        <v>385060.35000000003</v>
      </c>
      <c r="X80" s="107">
        <v>33098.42</v>
      </c>
      <c r="Y80" s="69">
        <v>589287.94999999984</v>
      </c>
      <c r="AA80" s="105" t="s">
        <v>30</v>
      </c>
      <c r="AB80" s="59" t="s">
        <v>62</v>
      </c>
      <c r="AC80" s="70">
        <f t="shared" si="21"/>
        <v>0.25773217219399447</v>
      </c>
      <c r="AD80" s="71">
        <v>0</v>
      </c>
      <c r="AE80" s="72">
        <f t="shared" si="22"/>
        <v>0.36288525363184543</v>
      </c>
      <c r="AF80" s="72">
        <f t="shared" si="22"/>
        <v>0.22174156192829586</v>
      </c>
      <c r="AG80" s="70">
        <f t="shared" si="23"/>
        <v>0.42198199662950531</v>
      </c>
      <c r="AH80" s="73">
        <f t="shared" si="24"/>
        <v>0.22019825588696706</v>
      </c>
      <c r="AI80" s="74">
        <f t="shared" si="25"/>
        <v>0.31709912290831666</v>
      </c>
      <c r="AJ80" s="75">
        <f t="shared" si="26"/>
        <v>0.32877882648784795</v>
      </c>
      <c r="AK80" s="75">
        <f t="shared" si="26"/>
        <v>1.1811844795008342</v>
      </c>
      <c r="AL80" s="116">
        <f t="shared" si="26"/>
        <v>-0.23924658564628731</v>
      </c>
    </row>
    <row r="81" spans="1:38" x14ac:dyDescent="0.25">
      <c r="A81" s="105" t="s">
        <v>31</v>
      </c>
      <c r="B81" s="59" t="s">
        <v>62</v>
      </c>
      <c r="C81" s="21">
        <v>6631881.9510981031</v>
      </c>
      <c r="D81" s="36">
        <v>554460.51099539618</v>
      </c>
      <c r="E81" s="31">
        <f t="shared" si="18"/>
        <v>7186342.4620934995</v>
      </c>
      <c r="F81" s="106">
        <v>1400690.95</v>
      </c>
      <c r="G81" s="66">
        <v>1455331.7300000002</v>
      </c>
      <c r="H81" s="67">
        <v>255028.69000000003</v>
      </c>
      <c r="I81" s="67">
        <v>517972.37</v>
      </c>
      <c r="J81" s="68">
        <f t="shared" si="19"/>
        <v>2228332.79</v>
      </c>
      <c r="K81" s="107">
        <v>416386.06</v>
      </c>
      <c r="L81" s="69">
        <v>595085.30000000005</v>
      </c>
      <c r="N81" s="105" t="s">
        <v>31</v>
      </c>
      <c r="O81" s="59" t="s">
        <v>62</v>
      </c>
      <c r="P81" s="21">
        <v>5254563.7200000007</v>
      </c>
      <c r="Q81" s="36">
        <v>0</v>
      </c>
      <c r="R81" s="31">
        <f t="shared" si="20"/>
        <v>5254563.7200000007</v>
      </c>
      <c r="S81" s="106">
        <v>1142486.3600000001</v>
      </c>
      <c r="T81" s="66">
        <v>1044400.4400000005</v>
      </c>
      <c r="U81" s="67">
        <v>112841.81999999999</v>
      </c>
      <c r="V81" s="67">
        <v>293520.46999999997</v>
      </c>
      <c r="W81" s="68">
        <f t="shared" si="27"/>
        <v>1450762.7300000004</v>
      </c>
      <c r="X81" s="107">
        <v>198278.09</v>
      </c>
      <c r="Y81" s="69">
        <v>779513.10000000009</v>
      </c>
      <c r="AA81" s="105" t="s">
        <v>31</v>
      </c>
      <c r="AB81" s="59" t="s">
        <v>62</v>
      </c>
      <c r="AC81" s="70">
        <f t="shared" si="21"/>
        <v>0.26211847538468946</v>
      </c>
      <c r="AD81" s="71">
        <v>0</v>
      </c>
      <c r="AE81" s="72">
        <f t="shared" si="22"/>
        <v>0.36763827503713253</v>
      </c>
      <c r="AF81" s="72">
        <f t="shared" si="22"/>
        <v>0.22600233931895675</v>
      </c>
      <c r="AG81" s="70">
        <f t="shared" si="23"/>
        <v>0.39346142941111695</v>
      </c>
      <c r="AH81" s="73">
        <f t="shared" si="24"/>
        <v>1.2600547385712146</v>
      </c>
      <c r="AI81" s="74">
        <f t="shared" si="25"/>
        <v>0.76468908625010057</v>
      </c>
      <c r="AJ81" s="75">
        <f t="shared" si="26"/>
        <v>0.53597328075832174</v>
      </c>
      <c r="AK81" s="75">
        <f t="shared" si="26"/>
        <v>1.1000104449261134</v>
      </c>
      <c r="AL81" s="116">
        <f t="shared" si="26"/>
        <v>-0.23659358643235118</v>
      </c>
    </row>
    <row r="82" spans="1:38" x14ac:dyDescent="0.25">
      <c r="A82" s="105" t="s">
        <v>44</v>
      </c>
      <c r="B82" s="59" t="s">
        <v>62</v>
      </c>
      <c r="C82" s="21">
        <v>5189255.4444058649</v>
      </c>
      <c r="D82" s="36">
        <v>433849.2823917811</v>
      </c>
      <c r="E82" s="31">
        <f t="shared" si="18"/>
        <v>5623104.7267976459</v>
      </c>
      <c r="F82" s="106">
        <v>1096000.08</v>
      </c>
      <c r="G82" s="66">
        <v>257400.77000000002</v>
      </c>
      <c r="H82" s="67">
        <v>442853.92999999993</v>
      </c>
      <c r="I82" s="67">
        <v>365740.79999999993</v>
      </c>
      <c r="J82" s="68">
        <f t="shared" si="19"/>
        <v>1065995.5</v>
      </c>
      <c r="K82" s="107">
        <v>76460.83</v>
      </c>
      <c r="L82" s="69">
        <v>465637.00000000012</v>
      </c>
      <c r="N82" s="105" t="s">
        <v>44</v>
      </c>
      <c r="O82" s="59" t="s">
        <v>62</v>
      </c>
      <c r="P82" s="21">
        <v>4117211.9299999997</v>
      </c>
      <c r="Q82" s="36">
        <v>0</v>
      </c>
      <c r="R82" s="31">
        <f t="shared" si="20"/>
        <v>4117211.9299999997</v>
      </c>
      <c r="S82" s="106">
        <v>895194.87</v>
      </c>
      <c r="T82" s="66">
        <v>186063.66000000003</v>
      </c>
      <c r="U82" s="67">
        <v>352750.30999999994</v>
      </c>
      <c r="V82" s="67">
        <v>284518.06000000006</v>
      </c>
      <c r="W82" s="68">
        <f t="shared" si="27"/>
        <v>823332.03</v>
      </c>
      <c r="X82" s="107">
        <v>37711.82</v>
      </c>
      <c r="Y82" s="69">
        <v>610787.27</v>
      </c>
      <c r="AA82" s="105" t="s">
        <v>44</v>
      </c>
      <c r="AB82" s="59" t="s">
        <v>62</v>
      </c>
      <c r="AC82" s="70">
        <f t="shared" si="21"/>
        <v>0.26038094045983806</v>
      </c>
      <c r="AD82" s="71">
        <v>0</v>
      </c>
      <c r="AE82" s="72">
        <f t="shared" si="22"/>
        <v>0.36575547297553035</v>
      </c>
      <c r="AF82" s="72">
        <f t="shared" si="22"/>
        <v>0.22431452271392049</v>
      </c>
      <c r="AG82" s="70">
        <f t="shared" si="23"/>
        <v>0.38340162716352011</v>
      </c>
      <c r="AH82" s="73">
        <f t="shared" si="24"/>
        <v>0.25543172449657092</v>
      </c>
      <c r="AI82" s="74">
        <f t="shared" si="25"/>
        <v>0.28547481309270784</v>
      </c>
      <c r="AJ82" s="75">
        <f t="shared" si="26"/>
        <v>0.29473342607599018</v>
      </c>
      <c r="AK82" s="75">
        <f t="shared" si="26"/>
        <v>1.0275030481159488</v>
      </c>
      <c r="AL82" s="116">
        <f t="shared" si="26"/>
        <v>-0.23764455667191609</v>
      </c>
    </row>
    <row r="83" spans="1:38" ht="14.25" thickBot="1" x14ac:dyDescent="0.3">
      <c r="A83" s="109" t="s">
        <v>33</v>
      </c>
      <c r="B83" s="80" t="s">
        <v>88</v>
      </c>
      <c r="C83" s="23">
        <v>20482882.832042702</v>
      </c>
      <c r="D83" s="38">
        <v>1712477.6595024802</v>
      </c>
      <c r="E83" s="33">
        <f t="shared" si="18"/>
        <v>22195360.491545182</v>
      </c>
      <c r="F83" s="110">
        <v>4326100.62</v>
      </c>
      <c r="G83" s="81">
        <v>6000343.7199999979</v>
      </c>
      <c r="H83" s="82">
        <v>1633778.3499999994</v>
      </c>
      <c r="I83" s="82">
        <v>4423023.8400000008</v>
      </c>
      <c r="J83" s="83">
        <f t="shared" si="19"/>
        <v>12057145.909999998</v>
      </c>
      <c r="K83" s="111">
        <v>2134949.5700000003</v>
      </c>
      <c r="L83" s="84">
        <v>1837949.2299999995</v>
      </c>
      <c r="N83" s="109" t="s">
        <v>33</v>
      </c>
      <c r="O83" s="80" t="s">
        <v>88</v>
      </c>
      <c r="P83" s="23">
        <v>15953439.010000005</v>
      </c>
      <c r="Q83" s="38">
        <v>0</v>
      </c>
      <c r="R83" s="33">
        <f t="shared" si="20"/>
        <v>15953439.010000005</v>
      </c>
      <c r="S83" s="110">
        <v>3468715.49</v>
      </c>
      <c r="T83" s="81">
        <v>4232925.2399999993</v>
      </c>
      <c r="U83" s="82">
        <v>1192077.0300000003</v>
      </c>
      <c r="V83" s="82">
        <v>3412058.46</v>
      </c>
      <c r="W83" s="83">
        <f t="shared" si="27"/>
        <v>8837060.7300000004</v>
      </c>
      <c r="X83" s="111">
        <v>1013263.49</v>
      </c>
      <c r="Y83" s="84">
        <v>2366688.2999999998</v>
      </c>
      <c r="AA83" s="108" t="s">
        <v>33</v>
      </c>
      <c r="AB83" s="77" t="s">
        <v>88</v>
      </c>
      <c r="AC83" s="85">
        <f t="shared" si="21"/>
        <v>0.28391645332417226</v>
      </c>
      <c r="AD83" s="86">
        <v>0</v>
      </c>
      <c r="AE83" s="87">
        <f t="shared" si="22"/>
        <v>0.39125867956323312</v>
      </c>
      <c r="AF83" s="87">
        <f t="shared" si="22"/>
        <v>0.24717655064872446</v>
      </c>
      <c r="AG83" s="85">
        <f t="shared" si="23"/>
        <v>0.41754067926793792</v>
      </c>
      <c r="AH83" s="88">
        <f t="shared" si="24"/>
        <v>0.37053085403381947</v>
      </c>
      <c r="AI83" s="89">
        <f t="shared" si="25"/>
        <v>0.29629192812833605</v>
      </c>
      <c r="AJ83" s="90">
        <f t="shared" si="26"/>
        <v>0.36438418591698385</v>
      </c>
      <c r="AK83" s="90">
        <f t="shared" si="26"/>
        <v>1.1070033521093317</v>
      </c>
      <c r="AL83" s="117">
        <f t="shared" si="26"/>
        <v>-0.22340883250236221</v>
      </c>
    </row>
    <row r="84" spans="1:38" ht="14.25" thickBot="1" x14ac:dyDescent="0.3">
      <c r="A84" s="2"/>
      <c r="B84" s="2"/>
      <c r="C84" s="24">
        <f t="shared" ref="C84:L84" si="28">+SUM(C6:C83)</f>
        <v>950221648.46017551</v>
      </c>
      <c r="D84" s="39">
        <f t="shared" si="28"/>
        <v>79443570.41471152</v>
      </c>
      <c r="E84" s="34">
        <f t="shared" si="28"/>
        <v>1029665218.8748872</v>
      </c>
      <c r="F84" s="112">
        <f t="shared" si="28"/>
        <v>200692183.07000008</v>
      </c>
      <c r="G84" s="24">
        <f t="shared" si="28"/>
        <v>225627110.90999994</v>
      </c>
      <c r="H84" s="24">
        <f t="shared" si="28"/>
        <v>88646769.710000038</v>
      </c>
      <c r="I84" s="24">
        <f t="shared" si="28"/>
        <v>194727779.40999994</v>
      </c>
      <c r="J84" s="34">
        <f t="shared" si="28"/>
        <v>509001660.02999997</v>
      </c>
      <c r="K84" s="113">
        <f t="shared" si="28"/>
        <v>91176766.189999968</v>
      </c>
      <c r="L84" s="91">
        <f t="shared" si="28"/>
        <v>85264323.400000006</v>
      </c>
      <c r="N84" s="2" t="s">
        <v>49</v>
      </c>
      <c r="O84" s="2"/>
      <c r="P84" s="24">
        <f t="shared" ref="P84:Y84" si="29">+SUM(P6:P83)</f>
        <v>757174473.91000009</v>
      </c>
      <c r="Q84" s="39">
        <f t="shared" si="29"/>
        <v>0</v>
      </c>
      <c r="R84" s="34">
        <f t="shared" si="29"/>
        <v>757174473.91000009</v>
      </c>
      <c r="S84" s="112">
        <f t="shared" si="29"/>
        <v>164630511.36000004</v>
      </c>
      <c r="T84" s="24">
        <f t="shared" si="29"/>
        <v>156678081.15000001</v>
      </c>
      <c r="U84" s="24">
        <f t="shared" si="29"/>
        <v>64608301.379999988</v>
      </c>
      <c r="V84" s="24">
        <f t="shared" si="29"/>
        <v>147419341.03999999</v>
      </c>
      <c r="W84" s="34">
        <f t="shared" si="29"/>
        <v>368705723.57000011</v>
      </c>
      <c r="X84" s="113">
        <f t="shared" si="29"/>
        <v>42795987.800000004</v>
      </c>
      <c r="Y84" s="91">
        <f t="shared" si="29"/>
        <v>112326624.58999996</v>
      </c>
      <c r="AA84" s="2" t="s">
        <v>49</v>
      </c>
      <c r="AB84" s="2"/>
      <c r="AC84" s="92">
        <f t="shared" si="21"/>
        <v>0.2549573198807038</v>
      </c>
      <c r="AD84" s="93">
        <v>0</v>
      </c>
      <c r="AE84" s="94">
        <f t="shared" si="22"/>
        <v>0.35987840894551359</v>
      </c>
      <c r="AF84" s="94">
        <f t="shared" si="22"/>
        <v>0.2190461015524845</v>
      </c>
      <c r="AG84" s="92">
        <f t="shared" si="23"/>
        <v>0.44006812729592792</v>
      </c>
      <c r="AH84" s="95">
        <f t="shared" si="24"/>
        <v>0.37206470092156541</v>
      </c>
      <c r="AI84" s="96">
        <f t="shared" si="25"/>
        <v>0.32091066230694598</v>
      </c>
      <c r="AJ84" s="97">
        <f t="shared" si="26"/>
        <v>0.38050924488391935</v>
      </c>
      <c r="AK84" s="97">
        <f t="shared" si="26"/>
        <v>1.1304979947208968</v>
      </c>
      <c r="AL84" s="118">
        <f t="shared" si="26"/>
        <v>-0.24092508155372105</v>
      </c>
    </row>
    <row r="85" spans="1:38" ht="11.25" customHeight="1" thickBot="1" x14ac:dyDescent="0.3">
      <c r="F85" s="119"/>
      <c r="K85" s="119"/>
      <c r="L85" s="119"/>
      <c r="M85" s="45"/>
      <c r="S85" s="119"/>
      <c r="X85" s="119"/>
      <c r="Y85" s="119"/>
      <c r="AE85" s="8"/>
      <c r="AF85" s="8"/>
      <c r="AG85" s="8"/>
      <c r="AH85" s="8"/>
      <c r="AI85" s="8"/>
      <c r="AJ85" s="8"/>
      <c r="AK85" s="8"/>
      <c r="AL85" s="8"/>
    </row>
    <row r="86" spans="1:38" ht="14.25" thickBot="1" x14ac:dyDescent="0.3">
      <c r="E86" s="2"/>
      <c r="F86" s="40">
        <f>SUM(E84:F84)</f>
        <v>1230357401.9448874</v>
      </c>
      <c r="G86" s="2"/>
      <c r="H86" s="3"/>
      <c r="I86" s="3"/>
      <c r="J86" s="3"/>
      <c r="K86" s="40">
        <f>+J84+K84</f>
        <v>600178426.21999991</v>
      </c>
      <c r="L86" s="98">
        <f>SUM(L84)</f>
        <v>85264323.400000006</v>
      </c>
      <c r="M86" s="45"/>
      <c r="R86" s="2"/>
      <c r="S86" s="40">
        <f>SUM(R84:S84)</f>
        <v>921804985.2700001</v>
      </c>
      <c r="T86" s="2"/>
      <c r="U86" s="3"/>
      <c r="V86" s="3"/>
      <c r="W86" s="3"/>
      <c r="X86" s="40">
        <f>+W84+X84</f>
        <v>411501711.37000012</v>
      </c>
      <c r="Y86" s="98">
        <f>SUM(Y84)</f>
        <v>112326624.58999996</v>
      </c>
      <c r="AE86" s="5"/>
      <c r="AF86" s="6">
        <f>+(F86-S86
)/S86</f>
        <v>0.33472634842011745</v>
      </c>
      <c r="AG86" s="5"/>
      <c r="AH86" s="7"/>
      <c r="AI86" s="7"/>
      <c r="AJ86" s="7"/>
      <c r="AK86" s="6">
        <f>+(K86-X86)/X86</f>
        <v>0.45850772824697167</v>
      </c>
      <c r="AL86" s="6">
        <f>+(L86-Y86)/Y86</f>
        <v>-0.24092508155372108</v>
      </c>
    </row>
  </sheetData>
  <autoFilter ref="A3:L8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8">
    <mergeCell ref="C4:F4"/>
    <mergeCell ref="G4:K4"/>
    <mergeCell ref="P4:S4"/>
    <mergeCell ref="T4:X4"/>
    <mergeCell ref="AC4:AF4"/>
    <mergeCell ref="AG4:AK4"/>
    <mergeCell ref="A1:L1"/>
    <mergeCell ref="N1:Y1"/>
    <mergeCell ref="AA1:AL1"/>
    <mergeCell ref="A3:A5"/>
    <mergeCell ref="C3:K3"/>
    <mergeCell ref="L3:L5"/>
    <mergeCell ref="N3:N5"/>
    <mergeCell ref="P3:X3"/>
    <mergeCell ref="Y3:Y5"/>
    <mergeCell ref="AA3:AA5"/>
    <mergeCell ref="AC3:AK3"/>
    <mergeCell ref="AL3:AL5"/>
  </mergeCells>
  <printOptions horizontalCentered="1" verticalCentered="1"/>
  <pageMargins left="0.43307086614173229" right="0.15748031496062992" top="0.39370078740157483" bottom="0.15748031496062992" header="0.15748031496062992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Abr. 2017 vs 2016</vt:lpstr>
      <vt:lpstr>Acumulado Abr. 2017 vs 2016</vt:lpstr>
      <vt:lpstr>'Abr. 2017 vs 2016'!Títulos_a_imprimir</vt:lpstr>
      <vt:lpstr>'Acumulado Abr. 2017 vs 2016'!Títulos_a_imprimir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DGRM</dc:creator>
  <cp:lastModifiedBy>Anabella C</cp:lastModifiedBy>
  <cp:lastPrinted>2017-05-24T15:15:16Z</cp:lastPrinted>
  <dcterms:created xsi:type="dcterms:W3CDTF">2016-11-11T12:47:15Z</dcterms:created>
  <dcterms:modified xsi:type="dcterms:W3CDTF">2017-05-30T22:33:02Z</dcterms:modified>
</cp:coreProperties>
</file>