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360" yWindow="435" windowWidth="17055" windowHeight="10470"/>
  </bookViews>
  <sheets>
    <sheet name="May. 2017 vs 2016" sheetId="11" r:id="rId1"/>
    <sheet name="Acumulado May. 2017 vs 2016" sheetId="12" r:id="rId2"/>
  </sheets>
  <definedNames>
    <definedName name="_xlnm._FilterDatabase" localSheetId="1" hidden="1">'Acumulado May. 2017 vs 2016'!$A$3:$L$84</definedName>
    <definedName name="_xlnm._FilterDatabase" localSheetId="0" hidden="1">'May. 2017 vs 2016'!$A$3:$L$84</definedName>
    <definedName name="Datos_1">#REF!</definedName>
    <definedName name="_xlnm.Print_Titles" localSheetId="1">'Acumulado May. 2017 vs 2016'!$1:$5</definedName>
    <definedName name="_xlnm.Print_Titles" localSheetId="0">'May. 2017 vs 2016'!$1:$5</definedName>
  </definedNames>
  <calcPr calcId="144525"/>
</workbook>
</file>

<file path=xl/calcChain.xml><?xml version="1.0" encoding="utf-8"?>
<calcChain xmlns="http://schemas.openxmlformats.org/spreadsheetml/2006/main">
  <c r="AK86" i="11" l="1"/>
  <c r="AK84" i="11" l="1"/>
  <c r="AF84" i="11"/>
  <c r="X84" i="12" l="1"/>
  <c r="J83" i="12" l="1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6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K84" i="11" l="1"/>
  <c r="F84" i="11"/>
  <c r="AK6" i="12" l="1"/>
  <c r="AK7" i="12"/>
  <c r="AK8" i="12"/>
  <c r="AK9" i="12"/>
  <c r="AK10" i="12"/>
  <c r="AK11" i="12"/>
  <c r="AK12" i="12"/>
  <c r="AK13" i="12"/>
  <c r="AK14" i="12"/>
  <c r="AK15" i="12"/>
  <c r="AK16" i="12"/>
  <c r="AK17" i="12"/>
  <c r="AK18" i="12"/>
  <c r="AK19" i="12"/>
  <c r="AK20" i="12"/>
  <c r="AK21" i="12"/>
  <c r="AK22" i="12"/>
  <c r="AK23" i="12"/>
  <c r="AK24" i="12"/>
  <c r="AK25" i="12"/>
  <c r="AK26" i="12"/>
  <c r="AK27" i="12"/>
  <c r="AK28" i="12"/>
  <c r="AK29" i="12"/>
  <c r="AK30" i="12"/>
  <c r="AK31" i="12"/>
  <c r="AK32" i="12"/>
  <c r="AK33" i="12"/>
  <c r="AK34" i="12"/>
  <c r="AK35" i="12"/>
  <c r="AK36" i="12"/>
  <c r="AK37" i="12"/>
  <c r="AK38" i="12"/>
  <c r="AK39" i="12"/>
  <c r="AK40" i="12"/>
  <c r="AK41" i="12"/>
  <c r="AK42" i="12"/>
  <c r="AK43" i="12"/>
  <c r="AK44" i="12"/>
  <c r="AK45" i="12"/>
  <c r="AK46" i="12"/>
  <c r="AK47" i="12"/>
  <c r="AK48" i="12"/>
  <c r="AK49" i="12"/>
  <c r="AK50" i="12"/>
  <c r="AK51" i="12"/>
  <c r="AK52" i="12"/>
  <c r="AK53" i="12"/>
  <c r="AK54" i="12"/>
  <c r="AK55" i="12"/>
  <c r="AK56" i="12"/>
  <c r="AK57" i="12"/>
  <c r="AK58" i="12"/>
  <c r="AK59" i="12"/>
  <c r="AK60" i="12"/>
  <c r="AK61" i="12"/>
  <c r="AK62" i="12"/>
  <c r="AK63" i="12"/>
  <c r="AK64" i="12"/>
  <c r="AK65" i="12"/>
  <c r="AK66" i="12"/>
  <c r="AK67" i="12"/>
  <c r="AK68" i="12"/>
  <c r="AK69" i="12"/>
  <c r="AK70" i="12"/>
  <c r="AK71" i="12"/>
  <c r="AK72" i="12"/>
  <c r="AK73" i="12"/>
  <c r="AK74" i="12"/>
  <c r="AK75" i="12"/>
  <c r="AK76" i="12"/>
  <c r="AK77" i="12"/>
  <c r="AK78" i="12"/>
  <c r="AK79" i="12"/>
  <c r="AK80" i="12"/>
  <c r="AK81" i="12"/>
  <c r="AK82" i="12"/>
  <c r="AK83" i="12"/>
  <c r="AF6" i="12"/>
  <c r="AF7" i="12"/>
  <c r="AF8" i="12"/>
  <c r="AF9" i="12"/>
  <c r="AF10" i="12"/>
  <c r="AF11" i="12"/>
  <c r="AF12" i="12"/>
  <c r="AF13" i="12"/>
  <c r="AF14" i="12"/>
  <c r="AF15" i="12"/>
  <c r="AF16" i="12"/>
  <c r="AF17" i="12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F41" i="12"/>
  <c r="AF42" i="12"/>
  <c r="AF43" i="12"/>
  <c r="AF44" i="12"/>
  <c r="AF45" i="12"/>
  <c r="AF46" i="12"/>
  <c r="AF47" i="12"/>
  <c r="AF48" i="12"/>
  <c r="AF49" i="12"/>
  <c r="AF50" i="12"/>
  <c r="AF51" i="12"/>
  <c r="AF52" i="12"/>
  <c r="AF53" i="12"/>
  <c r="AF54" i="12"/>
  <c r="AF55" i="12"/>
  <c r="AF56" i="12"/>
  <c r="AF57" i="12"/>
  <c r="AF58" i="12"/>
  <c r="AF59" i="12"/>
  <c r="AF60" i="12"/>
  <c r="AF61" i="12"/>
  <c r="AF62" i="12"/>
  <c r="AF63" i="12"/>
  <c r="AF64" i="12"/>
  <c r="AF65" i="12"/>
  <c r="AF66" i="12"/>
  <c r="AF67" i="12"/>
  <c r="AF68" i="12"/>
  <c r="AF69" i="12"/>
  <c r="AF70" i="12"/>
  <c r="AF71" i="12"/>
  <c r="AF72" i="12"/>
  <c r="AF73" i="12"/>
  <c r="AF74" i="12"/>
  <c r="AF75" i="12"/>
  <c r="AF76" i="12"/>
  <c r="AF77" i="12"/>
  <c r="AF78" i="12"/>
  <c r="AF79" i="12"/>
  <c r="AF80" i="12"/>
  <c r="AF81" i="12"/>
  <c r="AF82" i="12"/>
  <c r="AF83" i="12"/>
  <c r="AL83" i="12"/>
  <c r="AL82" i="12"/>
  <c r="AL81" i="12"/>
  <c r="AL80" i="12"/>
  <c r="AL79" i="12"/>
  <c r="AL78" i="12"/>
  <c r="AL77" i="12"/>
  <c r="AL76" i="12"/>
  <c r="AL75" i="12"/>
  <c r="AL74" i="12"/>
  <c r="AL73" i="12"/>
  <c r="AL72" i="12"/>
  <c r="AL71" i="12"/>
  <c r="AL70" i="12"/>
  <c r="AL69" i="12"/>
  <c r="AL68" i="12"/>
  <c r="AL67" i="12"/>
  <c r="AL66" i="12"/>
  <c r="AL65" i="12"/>
  <c r="AL64" i="12"/>
  <c r="AL63" i="12"/>
  <c r="AL62" i="12"/>
  <c r="AL61" i="12"/>
  <c r="AL60" i="12"/>
  <c r="AL59" i="12"/>
  <c r="AL58" i="12"/>
  <c r="AL57" i="12"/>
  <c r="AL56" i="12"/>
  <c r="AL55" i="12"/>
  <c r="AL54" i="12"/>
  <c r="AL53" i="12"/>
  <c r="AL52" i="12"/>
  <c r="AL51" i="12"/>
  <c r="AL50" i="12"/>
  <c r="AL49" i="12"/>
  <c r="AL48" i="12"/>
  <c r="AL47" i="12"/>
  <c r="AL46" i="12"/>
  <c r="AL45" i="12"/>
  <c r="AL44" i="12"/>
  <c r="AL43" i="12"/>
  <c r="AL42" i="12"/>
  <c r="AL41" i="12"/>
  <c r="AL40" i="12"/>
  <c r="AL39" i="12"/>
  <c r="AL38" i="12"/>
  <c r="AL37" i="12"/>
  <c r="AL36" i="12"/>
  <c r="AL35" i="12"/>
  <c r="AL34" i="12"/>
  <c r="AL33" i="12"/>
  <c r="AL32" i="12"/>
  <c r="AL31" i="12"/>
  <c r="AL30" i="12"/>
  <c r="AL29" i="12"/>
  <c r="AL28" i="12"/>
  <c r="AL27" i="12"/>
  <c r="AL26" i="12"/>
  <c r="AL25" i="12"/>
  <c r="AL24" i="12"/>
  <c r="AL23" i="12"/>
  <c r="AL22" i="12"/>
  <c r="AL21" i="12"/>
  <c r="AL20" i="12"/>
  <c r="AL19" i="12"/>
  <c r="AL18" i="12"/>
  <c r="AL17" i="12"/>
  <c r="AL16" i="12"/>
  <c r="AL15" i="12"/>
  <c r="AL14" i="12"/>
  <c r="AL13" i="12"/>
  <c r="AL12" i="12"/>
  <c r="AL11" i="12"/>
  <c r="AL10" i="12"/>
  <c r="AL9" i="12"/>
  <c r="AL8" i="12"/>
  <c r="AL7" i="12"/>
  <c r="AL6" i="12"/>
  <c r="AL83" i="11"/>
  <c r="AL82" i="11"/>
  <c r="AL81" i="11"/>
  <c r="AL80" i="11"/>
  <c r="AL79" i="11"/>
  <c r="AL78" i="11"/>
  <c r="AL77" i="11"/>
  <c r="AL76" i="11"/>
  <c r="AL75" i="11"/>
  <c r="AL74" i="11"/>
  <c r="AL73" i="11"/>
  <c r="AL72" i="11"/>
  <c r="AL71" i="11"/>
  <c r="AL70" i="11"/>
  <c r="AL69" i="11"/>
  <c r="AL68" i="11"/>
  <c r="AL67" i="11"/>
  <c r="AL66" i="11"/>
  <c r="AL65" i="11"/>
  <c r="AL64" i="11"/>
  <c r="AL63" i="11"/>
  <c r="AL62" i="11"/>
  <c r="AL61" i="11"/>
  <c r="AL60" i="11"/>
  <c r="AL59" i="11"/>
  <c r="AL58" i="11"/>
  <c r="AL57" i="11"/>
  <c r="AL56" i="11"/>
  <c r="AL55" i="11"/>
  <c r="AL54" i="11"/>
  <c r="AL53" i="11"/>
  <c r="AL52" i="11"/>
  <c r="AL51" i="11"/>
  <c r="AL50" i="11"/>
  <c r="AL49" i="11"/>
  <c r="AL48" i="11"/>
  <c r="AL47" i="11"/>
  <c r="AL46" i="11"/>
  <c r="AL45" i="11"/>
  <c r="AL44" i="11"/>
  <c r="AL43" i="11"/>
  <c r="AL42" i="11"/>
  <c r="AL41" i="11"/>
  <c r="AL40" i="11"/>
  <c r="AL39" i="11"/>
  <c r="AL38" i="11"/>
  <c r="AL37" i="11"/>
  <c r="AL36" i="11"/>
  <c r="AL35" i="11"/>
  <c r="AL34" i="11"/>
  <c r="AL33" i="11"/>
  <c r="AL32" i="11"/>
  <c r="AL31" i="11"/>
  <c r="AL30" i="11"/>
  <c r="AL29" i="11"/>
  <c r="AL28" i="11"/>
  <c r="AL27" i="11"/>
  <c r="AL26" i="11"/>
  <c r="AL25" i="11"/>
  <c r="AL24" i="11"/>
  <c r="AL23" i="11"/>
  <c r="AL22" i="11"/>
  <c r="AL21" i="11"/>
  <c r="AL20" i="11"/>
  <c r="AL19" i="11"/>
  <c r="AL18" i="11"/>
  <c r="AL17" i="11"/>
  <c r="AL16" i="11"/>
  <c r="AL15" i="11"/>
  <c r="AL14" i="11"/>
  <c r="AL13" i="11"/>
  <c r="AL12" i="11"/>
  <c r="AL11" i="11"/>
  <c r="AL10" i="11"/>
  <c r="AL9" i="11"/>
  <c r="AL8" i="11"/>
  <c r="AL7" i="11"/>
  <c r="AL6" i="11"/>
  <c r="Y84" i="12"/>
  <c r="Y86" i="12" s="1"/>
  <c r="V84" i="12"/>
  <c r="U84" i="12"/>
  <c r="T84" i="12"/>
  <c r="S84" i="12"/>
  <c r="Q84" i="12"/>
  <c r="P84" i="12"/>
  <c r="L84" i="12"/>
  <c r="L86" i="12" s="1"/>
  <c r="K84" i="12"/>
  <c r="I84" i="12"/>
  <c r="H84" i="12"/>
  <c r="AH84" i="12" s="1"/>
  <c r="G84" i="12"/>
  <c r="F84" i="12"/>
  <c r="AF84" i="12" s="1"/>
  <c r="D84" i="12"/>
  <c r="C84" i="12"/>
  <c r="AI83" i="12"/>
  <c r="AH83" i="12"/>
  <c r="AG83" i="12"/>
  <c r="AC83" i="12"/>
  <c r="W83" i="12"/>
  <c r="R83" i="12"/>
  <c r="AJ83" i="12"/>
  <c r="E83" i="12"/>
  <c r="AE83" i="12" s="1"/>
  <c r="AI82" i="12"/>
  <c r="AH82" i="12"/>
  <c r="AG82" i="12"/>
  <c r="AC82" i="12"/>
  <c r="W82" i="12"/>
  <c r="R82" i="12"/>
  <c r="AJ82" i="12"/>
  <c r="E82" i="12"/>
  <c r="AE82" i="12" s="1"/>
  <c r="AI81" i="12"/>
  <c r="AH81" i="12"/>
  <c r="AG81" i="12"/>
  <c r="AC81" i="12"/>
  <c r="W81" i="12"/>
  <c r="R81" i="12"/>
  <c r="AJ81" i="12"/>
  <c r="E81" i="12"/>
  <c r="AE81" i="12" s="1"/>
  <c r="AI80" i="12"/>
  <c r="AH80" i="12"/>
  <c r="AG80" i="12"/>
  <c r="AC80" i="12"/>
  <c r="W80" i="12"/>
  <c r="R80" i="12"/>
  <c r="AJ80" i="12"/>
  <c r="E80" i="12"/>
  <c r="AI79" i="12"/>
  <c r="AH79" i="12"/>
  <c r="AG79" i="12"/>
  <c r="AC79" i="12"/>
  <c r="W79" i="12"/>
  <c r="AJ79" i="12" s="1"/>
  <c r="R79" i="12"/>
  <c r="E79" i="12"/>
  <c r="AI78" i="12"/>
  <c r="AH78" i="12"/>
  <c r="AG78" i="12"/>
  <c r="AC78" i="12"/>
  <c r="W78" i="12"/>
  <c r="R78" i="12"/>
  <c r="AJ78" i="12"/>
  <c r="E78" i="12"/>
  <c r="AE78" i="12" s="1"/>
  <c r="AI77" i="12"/>
  <c r="AH77" i="12"/>
  <c r="AG77" i="12"/>
  <c r="AC77" i="12"/>
  <c r="W77" i="12"/>
  <c r="R77" i="12"/>
  <c r="AJ77" i="12"/>
  <c r="E77" i="12"/>
  <c r="AE77" i="12" s="1"/>
  <c r="AI76" i="12"/>
  <c r="AH76" i="12"/>
  <c r="AG76" i="12"/>
  <c r="AC76" i="12"/>
  <c r="W76" i="12"/>
  <c r="R76" i="12"/>
  <c r="AJ76" i="12"/>
  <c r="E76" i="12"/>
  <c r="AI75" i="12"/>
  <c r="AH75" i="12"/>
  <c r="AG75" i="12"/>
  <c r="AC75" i="12"/>
  <c r="W75" i="12"/>
  <c r="R75" i="12"/>
  <c r="AJ75" i="12"/>
  <c r="E75" i="12"/>
  <c r="AI74" i="12"/>
  <c r="AH74" i="12"/>
  <c r="AG74" i="12"/>
  <c r="AC74" i="12"/>
  <c r="W74" i="12"/>
  <c r="R74" i="12"/>
  <c r="AJ74" i="12"/>
  <c r="E74" i="12"/>
  <c r="AI73" i="12"/>
  <c r="AH73" i="12"/>
  <c r="AG73" i="12"/>
  <c r="AC73" i="12"/>
  <c r="W73" i="12"/>
  <c r="R73" i="12"/>
  <c r="AJ73" i="12"/>
  <c r="E73" i="12"/>
  <c r="AE73" i="12" s="1"/>
  <c r="AI72" i="12"/>
  <c r="AH72" i="12"/>
  <c r="AG72" i="12"/>
  <c r="AC72" i="12"/>
  <c r="W72" i="12"/>
  <c r="R72" i="12"/>
  <c r="AJ72" i="12"/>
  <c r="E72" i="12"/>
  <c r="AI71" i="12"/>
  <c r="AH71" i="12"/>
  <c r="AG71" i="12"/>
  <c r="AC71" i="12"/>
  <c r="W71" i="12"/>
  <c r="R71" i="12"/>
  <c r="AJ71" i="12"/>
  <c r="E71" i="12"/>
  <c r="AI70" i="12"/>
  <c r="AH70" i="12"/>
  <c r="AG70" i="12"/>
  <c r="AC70" i="12"/>
  <c r="W70" i="12"/>
  <c r="R70" i="12"/>
  <c r="AJ70" i="12"/>
  <c r="E70" i="12"/>
  <c r="AE70" i="12" s="1"/>
  <c r="AI69" i="12"/>
  <c r="AH69" i="12"/>
  <c r="AG69" i="12"/>
  <c r="AC69" i="12"/>
  <c r="W69" i="12"/>
  <c r="R69" i="12"/>
  <c r="AJ69" i="12"/>
  <c r="E69" i="12"/>
  <c r="AE69" i="12" s="1"/>
  <c r="AI68" i="12"/>
  <c r="AH68" i="12"/>
  <c r="AG68" i="12"/>
  <c r="AC68" i="12"/>
  <c r="W68" i="12"/>
  <c r="R68" i="12"/>
  <c r="AJ68" i="12"/>
  <c r="E68" i="12"/>
  <c r="AE68" i="12" s="1"/>
  <c r="AI67" i="12"/>
  <c r="AH67" i="12"/>
  <c r="AG67" i="12"/>
  <c r="AC67" i="12"/>
  <c r="W67" i="12"/>
  <c r="R67" i="12"/>
  <c r="AJ67" i="12"/>
  <c r="E67" i="12"/>
  <c r="AI66" i="12"/>
  <c r="AH66" i="12"/>
  <c r="AG66" i="12"/>
  <c r="AC66" i="12"/>
  <c r="W66" i="12"/>
  <c r="R66" i="12"/>
  <c r="AJ66" i="12"/>
  <c r="E66" i="12"/>
  <c r="AE66" i="12" s="1"/>
  <c r="AI65" i="12"/>
  <c r="AH65" i="12"/>
  <c r="AG65" i="12"/>
  <c r="AC65" i="12"/>
  <c r="W65" i="12"/>
  <c r="R65" i="12"/>
  <c r="E65" i="12"/>
  <c r="AI64" i="12"/>
  <c r="AH64" i="12"/>
  <c r="AG64" i="12"/>
  <c r="AC64" i="12"/>
  <c r="W64" i="12"/>
  <c r="R64" i="12"/>
  <c r="AJ64" i="12"/>
  <c r="E64" i="12"/>
  <c r="AI63" i="12"/>
  <c r="AH63" i="12"/>
  <c r="AG63" i="12"/>
  <c r="AC63" i="12"/>
  <c r="W63" i="12"/>
  <c r="R63" i="12"/>
  <c r="AJ63" i="12"/>
  <c r="E63" i="12"/>
  <c r="AE63" i="12" s="1"/>
  <c r="AI62" i="12"/>
  <c r="AH62" i="12"/>
  <c r="AG62" i="12"/>
  <c r="AC62" i="12"/>
  <c r="W62" i="12"/>
  <c r="R62" i="12"/>
  <c r="AJ62" i="12"/>
  <c r="E62" i="12"/>
  <c r="AE62" i="12" s="1"/>
  <c r="AI61" i="12"/>
  <c r="AH61" i="12"/>
  <c r="AG61" i="12"/>
  <c r="AC61" i="12"/>
  <c r="W61" i="12"/>
  <c r="R61" i="12"/>
  <c r="AJ61" i="12"/>
  <c r="E61" i="12"/>
  <c r="AI60" i="12"/>
  <c r="AH60" i="12"/>
  <c r="AG60" i="12"/>
  <c r="AC60" i="12"/>
  <c r="W60" i="12"/>
  <c r="R60" i="12"/>
  <c r="AJ60" i="12"/>
  <c r="E60" i="12"/>
  <c r="AI59" i="12"/>
  <c r="AH59" i="12"/>
  <c r="AG59" i="12"/>
  <c r="AC59" i="12"/>
  <c r="W59" i="12"/>
  <c r="R59" i="12"/>
  <c r="E59" i="12"/>
  <c r="AI58" i="12"/>
  <c r="AH58" i="12"/>
  <c r="AG58" i="12"/>
  <c r="AC58" i="12"/>
  <c r="W58" i="12"/>
  <c r="R58" i="12"/>
  <c r="AJ58" i="12"/>
  <c r="E58" i="12"/>
  <c r="AE58" i="12" s="1"/>
  <c r="AI57" i="12"/>
  <c r="AH57" i="12"/>
  <c r="AG57" i="12"/>
  <c r="AC57" i="12"/>
  <c r="W57" i="12"/>
  <c r="R57" i="12"/>
  <c r="AJ57" i="12"/>
  <c r="E57" i="12"/>
  <c r="AE57" i="12" s="1"/>
  <c r="AI56" i="12"/>
  <c r="AH56" i="12"/>
  <c r="AG56" i="12"/>
  <c r="AC56" i="12"/>
  <c r="W56" i="12"/>
  <c r="R56" i="12"/>
  <c r="AJ56" i="12"/>
  <c r="E56" i="12"/>
  <c r="AE56" i="12" s="1"/>
  <c r="AI55" i="12"/>
  <c r="AH55" i="12"/>
  <c r="AG55" i="12"/>
  <c r="AC55" i="12"/>
  <c r="W55" i="12"/>
  <c r="R55" i="12"/>
  <c r="AJ55" i="12"/>
  <c r="E55" i="12"/>
  <c r="AI54" i="12"/>
  <c r="AH54" i="12"/>
  <c r="AG54" i="12"/>
  <c r="AC54" i="12"/>
  <c r="W54" i="12"/>
  <c r="R54" i="12"/>
  <c r="AJ54" i="12"/>
  <c r="E54" i="12"/>
  <c r="AI53" i="12"/>
  <c r="AH53" i="12"/>
  <c r="AG53" i="12"/>
  <c r="AC53" i="12"/>
  <c r="W53" i="12"/>
  <c r="R53" i="12"/>
  <c r="E53" i="12"/>
  <c r="AI52" i="12"/>
  <c r="AH52" i="12"/>
  <c r="AG52" i="12"/>
  <c r="AC52" i="12"/>
  <c r="W52" i="12"/>
  <c r="R52" i="12"/>
  <c r="AJ52" i="12"/>
  <c r="E52" i="12"/>
  <c r="AE52" i="12" s="1"/>
  <c r="AI51" i="12"/>
  <c r="AH51" i="12"/>
  <c r="AG51" i="12"/>
  <c r="AC51" i="12"/>
  <c r="W51" i="12"/>
  <c r="AJ51" i="12" s="1"/>
  <c r="R51" i="12"/>
  <c r="E51" i="12"/>
  <c r="AI50" i="12"/>
  <c r="AH50" i="12"/>
  <c r="AG50" i="12"/>
  <c r="AC50" i="12"/>
  <c r="W50" i="12"/>
  <c r="R50" i="12"/>
  <c r="AJ50" i="12"/>
  <c r="E50" i="12"/>
  <c r="AE50" i="12" s="1"/>
  <c r="AI49" i="12"/>
  <c r="AH49" i="12"/>
  <c r="AG49" i="12"/>
  <c r="AC49" i="12"/>
  <c r="W49" i="12"/>
  <c r="R49" i="12"/>
  <c r="AJ49" i="12"/>
  <c r="E49" i="12"/>
  <c r="AE49" i="12" s="1"/>
  <c r="AI48" i="12"/>
  <c r="AH48" i="12"/>
  <c r="AG48" i="12"/>
  <c r="AC48" i="12"/>
  <c r="W48" i="12"/>
  <c r="R48" i="12"/>
  <c r="AJ48" i="12"/>
  <c r="E48" i="12"/>
  <c r="AI47" i="12"/>
  <c r="AH47" i="12"/>
  <c r="AG47" i="12"/>
  <c r="AC47" i="12"/>
  <c r="W47" i="12"/>
  <c r="R47" i="12"/>
  <c r="AJ47" i="12"/>
  <c r="E47" i="12"/>
  <c r="AE47" i="12" s="1"/>
  <c r="AI46" i="12"/>
  <c r="AH46" i="12"/>
  <c r="AG46" i="12"/>
  <c r="AC46" i="12"/>
  <c r="W46" i="12"/>
  <c r="R46" i="12"/>
  <c r="AJ46" i="12"/>
  <c r="E46" i="12"/>
  <c r="AE46" i="12" s="1"/>
  <c r="AI45" i="12"/>
  <c r="AH45" i="12"/>
  <c r="AG45" i="12"/>
  <c r="AC45" i="12"/>
  <c r="W45" i="12"/>
  <c r="R45" i="12"/>
  <c r="AJ45" i="12"/>
  <c r="E45" i="12"/>
  <c r="AE45" i="12" s="1"/>
  <c r="AI44" i="12"/>
  <c r="AH44" i="12"/>
  <c r="AG44" i="12"/>
  <c r="AC44" i="12"/>
  <c r="W44" i="12"/>
  <c r="R44" i="12"/>
  <c r="AJ44" i="12"/>
  <c r="E44" i="12"/>
  <c r="AI43" i="12"/>
  <c r="AH43" i="12"/>
  <c r="AG43" i="12"/>
  <c r="AC43" i="12"/>
  <c r="W43" i="12"/>
  <c r="R43" i="12"/>
  <c r="AJ43" i="12"/>
  <c r="E43" i="12"/>
  <c r="AE43" i="12" s="1"/>
  <c r="AI42" i="12"/>
  <c r="AH42" i="12"/>
  <c r="AG42" i="12"/>
  <c r="AC42" i="12"/>
  <c r="W42" i="12"/>
  <c r="R42" i="12"/>
  <c r="AJ42" i="12"/>
  <c r="E42" i="12"/>
  <c r="AI41" i="12"/>
  <c r="AH41" i="12"/>
  <c r="AG41" i="12"/>
  <c r="AC41" i="12"/>
  <c r="W41" i="12"/>
  <c r="R41" i="12"/>
  <c r="AJ41" i="12"/>
  <c r="E41" i="12"/>
  <c r="AE41" i="12" s="1"/>
  <c r="AI40" i="12"/>
  <c r="AH40" i="12"/>
  <c r="AG40" i="12"/>
  <c r="AC40" i="12"/>
  <c r="W40" i="12"/>
  <c r="R40" i="12"/>
  <c r="E40" i="12"/>
  <c r="AI39" i="12"/>
  <c r="AH39" i="12"/>
  <c r="AG39" i="12"/>
  <c r="AC39" i="12"/>
  <c r="W39" i="12"/>
  <c r="R39" i="12"/>
  <c r="AJ39" i="12"/>
  <c r="E39" i="12"/>
  <c r="AI38" i="12"/>
  <c r="AH38" i="12"/>
  <c r="AG38" i="12"/>
  <c r="AC38" i="12"/>
  <c r="W38" i="12"/>
  <c r="R38" i="12"/>
  <c r="AJ38" i="12"/>
  <c r="E38" i="12"/>
  <c r="AI37" i="12"/>
  <c r="AH37" i="12"/>
  <c r="AG37" i="12"/>
  <c r="AC37" i="12"/>
  <c r="W37" i="12"/>
  <c r="R37" i="12"/>
  <c r="AJ37" i="12"/>
  <c r="E37" i="12"/>
  <c r="AE37" i="12" s="1"/>
  <c r="AI36" i="12"/>
  <c r="AH36" i="12"/>
  <c r="AG36" i="12"/>
  <c r="AC36" i="12"/>
  <c r="W36" i="12"/>
  <c r="R36" i="12"/>
  <c r="AJ36" i="12"/>
  <c r="E36" i="12"/>
  <c r="AE36" i="12" s="1"/>
  <c r="AI35" i="12"/>
  <c r="AH35" i="12"/>
  <c r="AG35" i="12"/>
  <c r="AC35" i="12"/>
  <c r="W35" i="12"/>
  <c r="R35" i="12"/>
  <c r="AJ35" i="12"/>
  <c r="E35" i="12"/>
  <c r="AE35" i="12" s="1"/>
  <c r="AI34" i="12"/>
  <c r="AH34" i="12"/>
  <c r="AG34" i="12"/>
  <c r="AC34" i="12"/>
  <c r="W34" i="12"/>
  <c r="AJ34" i="12" s="1"/>
  <c r="R34" i="12"/>
  <c r="E34" i="12"/>
  <c r="AI33" i="12"/>
  <c r="AH33" i="12"/>
  <c r="AG33" i="12"/>
  <c r="AC33" i="12"/>
  <c r="W33" i="12"/>
  <c r="R33" i="12"/>
  <c r="AJ33" i="12"/>
  <c r="E33" i="12"/>
  <c r="AI32" i="12"/>
  <c r="AH32" i="12"/>
  <c r="AG32" i="12"/>
  <c r="AC32" i="12"/>
  <c r="W32" i="12"/>
  <c r="R32" i="12"/>
  <c r="AJ32" i="12"/>
  <c r="E32" i="12"/>
  <c r="AE32" i="12" s="1"/>
  <c r="AI31" i="12"/>
  <c r="AH31" i="12"/>
  <c r="AG31" i="12"/>
  <c r="AC31" i="12"/>
  <c r="W31" i="12"/>
  <c r="R31" i="12"/>
  <c r="AJ31" i="12"/>
  <c r="E31" i="12"/>
  <c r="AE31" i="12" s="1"/>
  <c r="AI30" i="12"/>
  <c r="AH30" i="12"/>
  <c r="AG30" i="12"/>
  <c r="AC30" i="12"/>
  <c r="W30" i="12"/>
  <c r="R30" i="12"/>
  <c r="AJ30" i="12"/>
  <c r="E30" i="12"/>
  <c r="AE30" i="12" s="1"/>
  <c r="AI29" i="12"/>
  <c r="AH29" i="12"/>
  <c r="AG29" i="12"/>
  <c r="AC29" i="12"/>
  <c r="W29" i="12"/>
  <c r="R29" i="12"/>
  <c r="E29" i="12"/>
  <c r="AI28" i="12"/>
  <c r="AH28" i="12"/>
  <c r="AG28" i="12"/>
  <c r="AC28" i="12"/>
  <c r="W28" i="12"/>
  <c r="R28" i="12"/>
  <c r="AJ28" i="12"/>
  <c r="E28" i="12"/>
  <c r="AI27" i="12"/>
  <c r="AH27" i="12"/>
  <c r="AG27" i="12"/>
  <c r="AC27" i="12"/>
  <c r="W27" i="12"/>
  <c r="R27" i="12"/>
  <c r="AJ27" i="12"/>
  <c r="E27" i="12"/>
  <c r="AE27" i="12" s="1"/>
  <c r="AI26" i="12"/>
  <c r="AH26" i="12"/>
  <c r="AG26" i="12"/>
  <c r="AC26" i="12"/>
  <c r="W26" i="12"/>
  <c r="R26" i="12"/>
  <c r="AJ26" i="12"/>
  <c r="E26" i="12"/>
  <c r="AE26" i="12" s="1"/>
  <c r="AI25" i="12"/>
  <c r="AH25" i="12"/>
  <c r="AG25" i="12"/>
  <c r="AC25" i="12"/>
  <c r="W25" i="12"/>
  <c r="R25" i="12"/>
  <c r="AJ25" i="12"/>
  <c r="E25" i="12"/>
  <c r="AE25" i="12" s="1"/>
  <c r="AI24" i="12"/>
  <c r="AH24" i="12"/>
  <c r="AG24" i="12"/>
  <c r="AC24" i="12"/>
  <c r="W24" i="12"/>
  <c r="R24" i="12"/>
  <c r="AJ24" i="12"/>
  <c r="E24" i="12"/>
  <c r="AE24" i="12" s="1"/>
  <c r="AI23" i="12"/>
  <c r="AH23" i="12"/>
  <c r="AG23" i="12"/>
  <c r="AC23" i="12"/>
  <c r="W23" i="12"/>
  <c r="R23" i="12"/>
  <c r="AJ23" i="12"/>
  <c r="E23" i="12"/>
  <c r="AE23" i="12" s="1"/>
  <c r="AI22" i="12"/>
  <c r="AH22" i="12"/>
  <c r="AG22" i="12"/>
  <c r="AC22" i="12"/>
  <c r="W22" i="12"/>
  <c r="R22" i="12"/>
  <c r="E22" i="12"/>
  <c r="AI21" i="12"/>
  <c r="AH21" i="12"/>
  <c r="AG21" i="12"/>
  <c r="AC21" i="12"/>
  <c r="W21" i="12"/>
  <c r="R21" i="12"/>
  <c r="E21" i="12"/>
  <c r="AI20" i="12"/>
  <c r="AH20" i="12"/>
  <c r="AG20" i="12"/>
  <c r="AC20" i="12"/>
  <c r="W20" i="12"/>
  <c r="R20" i="12"/>
  <c r="E20" i="12"/>
  <c r="AI19" i="12"/>
  <c r="AH19" i="12"/>
  <c r="AG19" i="12"/>
  <c r="AC19" i="12"/>
  <c r="W19" i="12"/>
  <c r="R19" i="12"/>
  <c r="AJ19" i="12"/>
  <c r="E19" i="12"/>
  <c r="AE19" i="12" s="1"/>
  <c r="AI18" i="12"/>
  <c r="AH18" i="12"/>
  <c r="AG18" i="12"/>
  <c r="AC18" i="12"/>
  <c r="W18" i="12"/>
  <c r="R18" i="12"/>
  <c r="AJ18" i="12"/>
  <c r="E18" i="12"/>
  <c r="AE18" i="12" s="1"/>
  <c r="AI17" i="12"/>
  <c r="AH17" i="12"/>
  <c r="AG17" i="12"/>
  <c r="AC17" i="12"/>
  <c r="W17" i="12"/>
  <c r="R17" i="12"/>
  <c r="AJ17" i="12"/>
  <c r="E17" i="12"/>
  <c r="AI16" i="12"/>
  <c r="AH16" i="12"/>
  <c r="AG16" i="12"/>
  <c r="AC16" i="12"/>
  <c r="W16" i="12"/>
  <c r="R16" i="12"/>
  <c r="AJ16" i="12"/>
  <c r="E16" i="12"/>
  <c r="AE16" i="12" s="1"/>
  <c r="AI15" i="12"/>
  <c r="AH15" i="12"/>
  <c r="AG15" i="12"/>
  <c r="AC15" i="12"/>
  <c r="W15" i="12"/>
  <c r="R15" i="12"/>
  <c r="AJ15" i="12"/>
  <c r="E15" i="12"/>
  <c r="AE15" i="12" s="1"/>
  <c r="AI14" i="12"/>
  <c r="AH14" i="12"/>
  <c r="AG14" i="12"/>
  <c r="AC14" i="12"/>
  <c r="W14" i="12"/>
  <c r="R14" i="12"/>
  <c r="AJ14" i="12"/>
  <c r="E14" i="12"/>
  <c r="AE14" i="12" s="1"/>
  <c r="AI13" i="12"/>
  <c r="AH13" i="12"/>
  <c r="AG13" i="12"/>
  <c r="AC13" i="12"/>
  <c r="W13" i="12"/>
  <c r="R13" i="12"/>
  <c r="AJ13" i="12"/>
  <c r="E13" i="12"/>
  <c r="AE13" i="12" s="1"/>
  <c r="AI12" i="12"/>
  <c r="AH12" i="12"/>
  <c r="AG12" i="12"/>
  <c r="AC12" i="12"/>
  <c r="W12" i="12"/>
  <c r="R12" i="12"/>
  <c r="AJ12" i="12"/>
  <c r="E12" i="12"/>
  <c r="AE12" i="12" s="1"/>
  <c r="AI11" i="12"/>
  <c r="AH11" i="12"/>
  <c r="AG11" i="12"/>
  <c r="AC11" i="12"/>
  <c r="W11" i="12"/>
  <c r="R11" i="12"/>
  <c r="AJ11" i="12"/>
  <c r="E11" i="12"/>
  <c r="AE11" i="12" s="1"/>
  <c r="AI10" i="12"/>
  <c r="AH10" i="12"/>
  <c r="AG10" i="12"/>
  <c r="AC10" i="12"/>
  <c r="W10" i="12"/>
  <c r="R10" i="12"/>
  <c r="AJ10" i="12"/>
  <c r="E10" i="12"/>
  <c r="AI9" i="12"/>
  <c r="AH9" i="12"/>
  <c r="AG9" i="12"/>
  <c r="AC9" i="12"/>
  <c r="W9" i="12"/>
  <c r="R9" i="12"/>
  <c r="AJ9" i="12"/>
  <c r="E9" i="12"/>
  <c r="AE9" i="12" s="1"/>
  <c r="AI8" i="12"/>
  <c r="AH8" i="12"/>
  <c r="AG8" i="12"/>
  <c r="AC8" i="12"/>
  <c r="W8" i="12"/>
  <c r="R8" i="12"/>
  <c r="AJ8" i="12"/>
  <c r="E8" i="12"/>
  <c r="AE8" i="12" s="1"/>
  <c r="AI7" i="12"/>
  <c r="AH7" i="12"/>
  <c r="AG7" i="12"/>
  <c r="AC7" i="12"/>
  <c r="W7" i="12"/>
  <c r="R7" i="12"/>
  <c r="AJ7" i="12"/>
  <c r="E7" i="12"/>
  <c r="AE7" i="12" s="1"/>
  <c r="AI6" i="12"/>
  <c r="AH6" i="12"/>
  <c r="AG6" i="12"/>
  <c r="AC6" i="12"/>
  <c r="W6" i="12"/>
  <c r="R6" i="12"/>
  <c r="AJ6" i="12"/>
  <c r="E6" i="12"/>
  <c r="AE6" i="12" s="1"/>
  <c r="Y84" i="11"/>
  <c r="Y86" i="11" s="1"/>
  <c r="X84" i="11"/>
  <c r="V84" i="11"/>
  <c r="U84" i="11"/>
  <c r="T84" i="11"/>
  <c r="S84" i="11"/>
  <c r="Q84" i="11"/>
  <c r="P84" i="11"/>
  <c r="L84" i="11"/>
  <c r="AL84" i="11" s="1"/>
  <c r="I84" i="11"/>
  <c r="H84" i="11"/>
  <c r="G84" i="11"/>
  <c r="AG84" i="11" s="1"/>
  <c r="D84" i="11"/>
  <c r="C84" i="11"/>
  <c r="AI83" i="11"/>
  <c r="AH83" i="11"/>
  <c r="AG83" i="11"/>
  <c r="AC83" i="11"/>
  <c r="W83" i="11"/>
  <c r="R83" i="11"/>
  <c r="AJ83" i="11"/>
  <c r="E83" i="11"/>
  <c r="AE83" i="11" s="1"/>
  <c r="AI82" i="11"/>
  <c r="AH82" i="11"/>
  <c r="AG82" i="11"/>
  <c r="AC82" i="11"/>
  <c r="W82" i="11"/>
  <c r="AJ82" i="11" s="1"/>
  <c r="R82" i="11"/>
  <c r="AE82" i="11" s="1"/>
  <c r="E82" i="11"/>
  <c r="AI81" i="11"/>
  <c r="AH81" i="11"/>
  <c r="AG81" i="11"/>
  <c r="AC81" i="11"/>
  <c r="W81" i="11"/>
  <c r="AJ81" i="11" s="1"/>
  <c r="R81" i="11"/>
  <c r="E81" i="11"/>
  <c r="AI80" i="11"/>
  <c r="AH80" i="11"/>
  <c r="AG80" i="11"/>
  <c r="AC80" i="11"/>
  <c r="W80" i="11"/>
  <c r="R80" i="11"/>
  <c r="AJ80" i="11"/>
  <c r="E80" i="11"/>
  <c r="AE80" i="11" s="1"/>
  <c r="AI79" i="11"/>
  <c r="AH79" i="11"/>
  <c r="AG79" i="11"/>
  <c r="AC79" i="11"/>
  <c r="W79" i="11"/>
  <c r="AJ79" i="11" s="1"/>
  <c r="R79" i="11"/>
  <c r="E79" i="11"/>
  <c r="AI78" i="11"/>
  <c r="AH78" i="11"/>
  <c r="AG78" i="11"/>
  <c r="AC78" i="11"/>
  <c r="W78" i="11"/>
  <c r="R78" i="11"/>
  <c r="E78" i="11"/>
  <c r="AE78" i="11" s="1"/>
  <c r="AI77" i="11"/>
  <c r="AH77" i="11"/>
  <c r="AG77" i="11"/>
  <c r="AC77" i="11"/>
  <c r="W77" i="11"/>
  <c r="R77" i="11"/>
  <c r="AE77" i="11" s="1"/>
  <c r="E77" i="11"/>
  <c r="AI76" i="11"/>
  <c r="AH76" i="11"/>
  <c r="AG76" i="11"/>
  <c r="AC76" i="11"/>
  <c r="W76" i="11"/>
  <c r="AJ76" i="11" s="1"/>
  <c r="R76" i="11"/>
  <c r="E76" i="11"/>
  <c r="AE76" i="11" s="1"/>
  <c r="AI75" i="11"/>
  <c r="AH75" i="11"/>
  <c r="AG75" i="11"/>
  <c r="AC75" i="11"/>
  <c r="W75" i="11"/>
  <c r="R75" i="11"/>
  <c r="AJ75" i="11"/>
  <c r="E75" i="11"/>
  <c r="AE75" i="11" s="1"/>
  <c r="AI74" i="11"/>
  <c r="AH74" i="11"/>
  <c r="AG74" i="11"/>
  <c r="AC74" i="11"/>
  <c r="W74" i="11"/>
  <c r="AJ74" i="11" s="1"/>
  <c r="R74" i="11"/>
  <c r="E74" i="11"/>
  <c r="AI73" i="11"/>
  <c r="AH73" i="11"/>
  <c r="AG73" i="11"/>
  <c r="AC73" i="11"/>
  <c r="W73" i="11"/>
  <c r="R73" i="11"/>
  <c r="AJ73" i="11"/>
  <c r="E73" i="11"/>
  <c r="AE73" i="11" s="1"/>
  <c r="AI72" i="11"/>
  <c r="AH72" i="11"/>
  <c r="AG72" i="11"/>
  <c r="AC72" i="11"/>
  <c r="W72" i="11"/>
  <c r="R72" i="11"/>
  <c r="E72" i="11"/>
  <c r="AI71" i="11"/>
  <c r="AH71" i="11"/>
  <c r="AG71" i="11"/>
  <c r="AC71" i="11"/>
  <c r="W71" i="11"/>
  <c r="AJ71" i="11" s="1"/>
  <c r="R71" i="11"/>
  <c r="E71" i="11"/>
  <c r="AI70" i="11"/>
  <c r="AH70" i="11"/>
  <c r="AG70" i="11"/>
  <c r="AC70" i="11"/>
  <c r="W70" i="11"/>
  <c r="R70" i="11"/>
  <c r="E70" i="11"/>
  <c r="AI69" i="11"/>
  <c r="AH69" i="11"/>
  <c r="AG69" i="11"/>
  <c r="AC69" i="11"/>
  <c r="W69" i="11"/>
  <c r="R69" i="11"/>
  <c r="E69" i="11"/>
  <c r="AI68" i="11"/>
  <c r="AH68" i="11"/>
  <c r="AG68" i="11"/>
  <c r="AC68" i="11"/>
  <c r="W68" i="11"/>
  <c r="AJ68" i="11" s="1"/>
  <c r="R68" i="11"/>
  <c r="E68" i="11"/>
  <c r="AI67" i="11"/>
  <c r="AH67" i="11"/>
  <c r="AG67" i="11"/>
  <c r="AC67" i="11"/>
  <c r="W67" i="11"/>
  <c r="R67" i="11"/>
  <c r="E67" i="11"/>
  <c r="AI66" i="11"/>
  <c r="AH66" i="11"/>
  <c r="AG66" i="11"/>
  <c r="AC66" i="11"/>
  <c r="W66" i="11"/>
  <c r="R66" i="11"/>
  <c r="E66" i="11"/>
  <c r="AI65" i="11"/>
  <c r="AH65" i="11"/>
  <c r="AG65" i="11"/>
  <c r="AC65" i="11"/>
  <c r="W65" i="11"/>
  <c r="R65" i="11"/>
  <c r="AJ65" i="11"/>
  <c r="E65" i="11"/>
  <c r="AE65" i="11" s="1"/>
  <c r="AI64" i="11"/>
  <c r="AH64" i="11"/>
  <c r="AG64" i="11"/>
  <c r="AC64" i="11"/>
  <c r="W64" i="11"/>
  <c r="R64" i="11"/>
  <c r="AJ64" i="11"/>
  <c r="E64" i="11"/>
  <c r="AI63" i="11"/>
  <c r="AH63" i="11"/>
  <c r="AG63" i="11"/>
  <c r="AC63" i="11"/>
  <c r="W63" i="11"/>
  <c r="R63" i="11"/>
  <c r="AJ63" i="11"/>
  <c r="E63" i="11"/>
  <c r="AE63" i="11" s="1"/>
  <c r="AI62" i="11"/>
  <c r="AH62" i="11"/>
  <c r="AG62" i="11"/>
  <c r="AC62" i="11"/>
  <c r="W62" i="11"/>
  <c r="R62" i="11"/>
  <c r="E62" i="11"/>
  <c r="AI61" i="11"/>
  <c r="AH61" i="11"/>
  <c r="AG61" i="11"/>
  <c r="AC61" i="11"/>
  <c r="W61" i="11"/>
  <c r="R61" i="11"/>
  <c r="AJ61" i="11"/>
  <c r="E61" i="11"/>
  <c r="AE61" i="11" s="1"/>
  <c r="AI60" i="11"/>
  <c r="AH60" i="11"/>
  <c r="AG60" i="11"/>
  <c r="AC60" i="11"/>
  <c r="W60" i="11"/>
  <c r="R60" i="11"/>
  <c r="AJ60" i="11"/>
  <c r="E60" i="11"/>
  <c r="AI59" i="11"/>
  <c r="AH59" i="11"/>
  <c r="AG59" i="11"/>
  <c r="AC59" i="11"/>
  <c r="W59" i="11"/>
  <c r="R59" i="11"/>
  <c r="AJ59" i="11"/>
  <c r="E59" i="11"/>
  <c r="AI58" i="11"/>
  <c r="AH58" i="11"/>
  <c r="AG58" i="11"/>
  <c r="AC58" i="11"/>
  <c r="W58" i="11"/>
  <c r="R58" i="11"/>
  <c r="AJ58" i="11"/>
  <c r="E58" i="11"/>
  <c r="AI57" i="11"/>
  <c r="AH57" i="11"/>
  <c r="AG57" i="11"/>
  <c r="AC57" i="11"/>
  <c r="W57" i="11"/>
  <c r="R57" i="11"/>
  <c r="AJ57" i="11"/>
  <c r="E57" i="11"/>
  <c r="AI56" i="11"/>
  <c r="AH56" i="11"/>
  <c r="AG56" i="11"/>
  <c r="AC56" i="11"/>
  <c r="W56" i="11"/>
  <c r="R56" i="11"/>
  <c r="AJ56" i="11"/>
  <c r="E56" i="11"/>
  <c r="AE56" i="11" s="1"/>
  <c r="AI55" i="11"/>
  <c r="AH55" i="11"/>
  <c r="AG55" i="11"/>
  <c r="AC55" i="11"/>
  <c r="W55" i="11"/>
  <c r="R55" i="11"/>
  <c r="AJ55" i="11"/>
  <c r="E55" i="11"/>
  <c r="AE55" i="11" s="1"/>
  <c r="AI54" i="11"/>
  <c r="AH54" i="11"/>
  <c r="AG54" i="11"/>
  <c r="AC54" i="11"/>
  <c r="W54" i="11"/>
  <c r="AJ54" i="11" s="1"/>
  <c r="R54" i="11"/>
  <c r="E54" i="11"/>
  <c r="AI53" i="11"/>
  <c r="AH53" i="11"/>
  <c r="AG53" i="11"/>
  <c r="AC53" i="11"/>
  <c r="W53" i="11"/>
  <c r="R53" i="11"/>
  <c r="AJ53" i="11"/>
  <c r="E53" i="11"/>
  <c r="AE53" i="11" s="1"/>
  <c r="AI52" i="11"/>
  <c r="AH52" i="11"/>
  <c r="AG52" i="11"/>
  <c r="AC52" i="11"/>
  <c r="W52" i="11"/>
  <c r="R52" i="11"/>
  <c r="AJ52" i="11"/>
  <c r="E52" i="11"/>
  <c r="AE52" i="11" s="1"/>
  <c r="AI51" i="11"/>
  <c r="AH51" i="11"/>
  <c r="AG51" i="11"/>
  <c r="AC51" i="11"/>
  <c r="W51" i="11"/>
  <c r="R51" i="11"/>
  <c r="AJ51" i="11"/>
  <c r="E51" i="11"/>
  <c r="AE51" i="11" s="1"/>
  <c r="AI50" i="11"/>
  <c r="AH50" i="11"/>
  <c r="AG50" i="11"/>
  <c r="AC50" i="11"/>
  <c r="W50" i="11"/>
  <c r="R50" i="11"/>
  <c r="AJ50" i="11"/>
  <c r="E50" i="11"/>
  <c r="AI49" i="11"/>
  <c r="AH49" i="11"/>
  <c r="AG49" i="11"/>
  <c r="AC49" i="11"/>
  <c r="W49" i="11"/>
  <c r="R49" i="11"/>
  <c r="AJ49" i="11"/>
  <c r="E49" i="11"/>
  <c r="AE49" i="11" s="1"/>
  <c r="AI48" i="11"/>
  <c r="AH48" i="11"/>
  <c r="AG48" i="11"/>
  <c r="AC48" i="11"/>
  <c r="W48" i="11"/>
  <c r="R48" i="11"/>
  <c r="AJ48" i="11"/>
  <c r="E48" i="11"/>
  <c r="AI47" i="11"/>
  <c r="AH47" i="11"/>
  <c r="AG47" i="11"/>
  <c r="AC47" i="11"/>
  <c r="W47" i="11"/>
  <c r="R47" i="11"/>
  <c r="AJ47" i="11"/>
  <c r="E47" i="11"/>
  <c r="AE47" i="11" s="1"/>
  <c r="AI46" i="11"/>
  <c r="AH46" i="11"/>
  <c r="AG46" i="11"/>
  <c r="AC46" i="11"/>
  <c r="W46" i="11"/>
  <c r="R46" i="11"/>
  <c r="E46" i="11"/>
  <c r="AI45" i="11"/>
  <c r="AH45" i="11"/>
  <c r="AG45" i="11"/>
  <c r="AC45" i="11"/>
  <c r="W45" i="11"/>
  <c r="R45" i="11"/>
  <c r="AJ45" i="11"/>
  <c r="E45" i="11"/>
  <c r="AE45" i="11" s="1"/>
  <c r="AI44" i="11"/>
  <c r="AH44" i="11"/>
  <c r="AG44" i="11"/>
  <c r="AC44" i="11"/>
  <c r="W44" i="11"/>
  <c r="R44" i="11"/>
  <c r="AJ44" i="11"/>
  <c r="E44" i="11"/>
  <c r="AE44" i="11" s="1"/>
  <c r="AI43" i="11"/>
  <c r="AH43" i="11"/>
  <c r="AG43" i="11"/>
  <c r="AC43" i="11"/>
  <c r="W43" i="11"/>
  <c r="R43" i="11"/>
  <c r="AJ43" i="11"/>
  <c r="E43" i="11"/>
  <c r="AE43" i="11" s="1"/>
  <c r="AI42" i="11"/>
  <c r="AH42" i="11"/>
  <c r="AG42" i="11"/>
  <c r="AC42" i="11"/>
  <c r="W42" i="11"/>
  <c r="R42" i="11"/>
  <c r="AJ42" i="11"/>
  <c r="E42" i="11"/>
  <c r="AE42" i="11" s="1"/>
  <c r="AI41" i="11"/>
  <c r="AH41" i="11"/>
  <c r="AG41" i="11"/>
  <c r="AC41" i="11"/>
  <c r="W41" i="11"/>
  <c r="R41" i="11"/>
  <c r="AJ41" i="11"/>
  <c r="E41" i="11"/>
  <c r="AI40" i="11"/>
  <c r="AH40" i="11"/>
  <c r="AG40" i="11"/>
  <c r="AC40" i="11"/>
  <c r="W40" i="11"/>
  <c r="R40" i="11"/>
  <c r="AJ40" i="11"/>
  <c r="E40" i="11"/>
  <c r="AE40" i="11" s="1"/>
  <c r="AI39" i="11"/>
  <c r="AH39" i="11"/>
  <c r="AG39" i="11"/>
  <c r="AC39" i="11"/>
  <c r="W39" i="11"/>
  <c r="R39" i="11"/>
  <c r="AJ39" i="11"/>
  <c r="E39" i="11"/>
  <c r="AI38" i="11"/>
  <c r="AH38" i="11"/>
  <c r="AG38" i="11"/>
  <c r="AC38" i="11"/>
  <c r="W38" i="11"/>
  <c r="R38" i="11"/>
  <c r="E38" i="11"/>
  <c r="AE38" i="11" s="1"/>
  <c r="AI37" i="11"/>
  <c r="AH37" i="11"/>
  <c r="AG37" i="11"/>
  <c r="AC37" i="11"/>
  <c r="W37" i="11"/>
  <c r="R37" i="11"/>
  <c r="E37" i="11"/>
  <c r="AI36" i="11"/>
  <c r="AH36" i="11"/>
  <c r="AG36" i="11"/>
  <c r="AC36" i="11"/>
  <c r="W36" i="11"/>
  <c r="R36" i="11"/>
  <c r="E36" i="11"/>
  <c r="AI35" i="11"/>
  <c r="AH35" i="11"/>
  <c r="AG35" i="11"/>
  <c r="AC35" i="11"/>
  <c r="W35" i="11"/>
  <c r="AJ35" i="11" s="1"/>
  <c r="R35" i="11"/>
  <c r="E35" i="11"/>
  <c r="AI34" i="11"/>
  <c r="AH34" i="11"/>
  <c r="AG34" i="11"/>
  <c r="AC34" i="11"/>
  <c r="W34" i="11"/>
  <c r="R34" i="11"/>
  <c r="AJ34" i="11"/>
  <c r="E34" i="11"/>
  <c r="AI33" i="11"/>
  <c r="AH33" i="11"/>
  <c r="AG33" i="11"/>
  <c r="AC33" i="11"/>
  <c r="W33" i="11"/>
  <c r="R33" i="11"/>
  <c r="AJ33" i="11"/>
  <c r="E33" i="11"/>
  <c r="AI32" i="11"/>
  <c r="AH32" i="11"/>
  <c r="AG32" i="11"/>
  <c r="AC32" i="11"/>
  <c r="W32" i="11"/>
  <c r="R32" i="11"/>
  <c r="AJ32" i="11"/>
  <c r="E32" i="11"/>
  <c r="AE32" i="11" s="1"/>
  <c r="AI31" i="11"/>
  <c r="AH31" i="11"/>
  <c r="AG31" i="11"/>
  <c r="AC31" i="11"/>
  <c r="W31" i="11"/>
  <c r="R31" i="11"/>
  <c r="AJ31" i="11"/>
  <c r="E31" i="11"/>
  <c r="AI30" i="11"/>
  <c r="AH30" i="11"/>
  <c r="AG30" i="11"/>
  <c r="AC30" i="11"/>
  <c r="W30" i="11"/>
  <c r="R30" i="11"/>
  <c r="AJ30" i="11"/>
  <c r="E30" i="11"/>
  <c r="AE30" i="11" s="1"/>
  <c r="AI29" i="11"/>
  <c r="AH29" i="11"/>
  <c r="AG29" i="11"/>
  <c r="AC29" i="11"/>
  <c r="W29" i="11"/>
  <c r="R29" i="11"/>
  <c r="AJ29" i="11"/>
  <c r="E29" i="11"/>
  <c r="AE29" i="11" s="1"/>
  <c r="AI28" i="11"/>
  <c r="AH28" i="11"/>
  <c r="AG28" i="11"/>
  <c r="AC28" i="11"/>
  <c r="W28" i="11"/>
  <c r="AJ28" i="11" s="1"/>
  <c r="R28" i="11"/>
  <c r="E28" i="11"/>
  <c r="AI27" i="11"/>
  <c r="AH27" i="11"/>
  <c r="AG27" i="11"/>
  <c r="AC27" i="11"/>
  <c r="W27" i="11"/>
  <c r="R27" i="11"/>
  <c r="E27" i="11"/>
  <c r="AI26" i="11"/>
  <c r="AH26" i="11"/>
  <c r="AG26" i="11"/>
  <c r="AC26" i="11"/>
  <c r="W26" i="11"/>
  <c r="AJ26" i="11" s="1"/>
  <c r="R26" i="11"/>
  <c r="E26" i="11"/>
  <c r="AE26" i="11" s="1"/>
  <c r="AI25" i="11"/>
  <c r="AH25" i="11"/>
  <c r="AG25" i="11"/>
  <c r="AC25" i="11"/>
  <c r="W25" i="11"/>
  <c r="R25" i="11"/>
  <c r="AJ25" i="11"/>
  <c r="E25" i="11"/>
  <c r="AE25" i="11" s="1"/>
  <c r="AI24" i="11"/>
  <c r="AH24" i="11"/>
  <c r="AG24" i="11"/>
  <c r="AC24" i="11"/>
  <c r="W24" i="11"/>
  <c r="AJ24" i="11" s="1"/>
  <c r="R24" i="11"/>
  <c r="E24" i="11"/>
  <c r="AI23" i="11"/>
  <c r="AH23" i="11"/>
  <c r="AG23" i="11"/>
  <c r="AC23" i="11"/>
  <c r="W23" i="11"/>
  <c r="AJ23" i="11" s="1"/>
  <c r="R23" i="11"/>
  <c r="E23" i="11"/>
  <c r="AI22" i="11"/>
  <c r="AH22" i="11"/>
  <c r="AG22" i="11"/>
  <c r="AC22" i="11"/>
  <c r="W22" i="11"/>
  <c r="R22" i="11"/>
  <c r="AJ22" i="11"/>
  <c r="E22" i="11"/>
  <c r="AE22" i="11" s="1"/>
  <c r="AI21" i="11"/>
  <c r="AH21" i="11"/>
  <c r="AG21" i="11"/>
  <c r="AC21" i="11"/>
  <c r="W21" i="11"/>
  <c r="AJ21" i="11" s="1"/>
  <c r="R21" i="11"/>
  <c r="E21" i="11"/>
  <c r="AI20" i="11"/>
  <c r="AH20" i="11"/>
  <c r="AG20" i="11"/>
  <c r="AC20" i="11"/>
  <c r="W20" i="11"/>
  <c r="AJ20" i="11" s="1"/>
  <c r="R20" i="11"/>
  <c r="E20" i="11"/>
  <c r="AI19" i="11"/>
  <c r="AH19" i="11"/>
  <c r="AG19" i="11"/>
  <c r="AC19" i="11"/>
  <c r="W19" i="11"/>
  <c r="AJ19" i="11" s="1"/>
  <c r="R19" i="11"/>
  <c r="E19" i="11"/>
  <c r="AI18" i="11"/>
  <c r="AH18" i="11"/>
  <c r="AG18" i="11"/>
  <c r="AC18" i="11"/>
  <c r="W18" i="11"/>
  <c r="AJ18" i="11" s="1"/>
  <c r="R18" i="11"/>
  <c r="E18" i="11"/>
  <c r="AE18" i="11" s="1"/>
  <c r="AI17" i="11"/>
  <c r="AH17" i="11"/>
  <c r="AG17" i="11"/>
  <c r="AC17" i="11"/>
  <c r="W17" i="11"/>
  <c r="AJ17" i="11" s="1"/>
  <c r="R17" i="11"/>
  <c r="E17" i="11"/>
  <c r="AI16" i="11"/>
  <c r="AH16" i="11"/>
  <c r="AG16" i="11"/>
  <c r="AC16" i="11"/>
  <c r="W16" i="11"/>
  <c r="R16" i="11"/>
  <c r="E16" i="11"/>
  <c r="AI15" i="11"/>
  <c r="AH15" i="11"/>
  <c r="AG15" i="11"/>
  <c r="AC15" i="11"/>
  <c r="W15" i="11"/>
  <c r="AJ15" i="11" s="1"/>
  <c r="R15" i="11"/>
  <c r="E15" i="11"/>
  <c r="AI14" i="11"/>
  <c r="AH14" i="11"/>
  <c r="AG14" i="11"/>
  <c r="AC14" i="11"/>
  <c r="W14" i="11"/>
  <c r="AJ14" i="11" s="1"/>
  <c r="R14" i="11"/>
  <c r="E14" i="11"/>
  <c r="AI13" i="11"/>
  <c r="AH13" i="11"/>
  <c r="AG13" i="11"/>
  <c r="AC13" i="11"/>
  <c r="W13" i="11"/>
  <c r="AJ13" i="11" s="1"/>
  <c r="R13" i="11"/>
  <c r="E13" i="11"/>
  <c r="AI12" i="11"/>
  <c r="AH12" i="11"/>
  <c r="AG12" i="11"/>
  <c r="AC12" i="11"/>
  <c r="W12" i="11"/>
  <c r="AJ12" i="11" s="1"/>
  <c r="R12" i="11"/>
  <c r="E12" i="11"/>
  <c r="AI11" i="11"/>
  <c r="AH11" i="11"/>
  <c r="AG11" i="11"/>
  <c r="AC11" i="11"/>
  <c r="W11" i="11"/>
  <c r="AJ11" i="11" s="1"/>
  <c r="R11" i="11"/>
  <c r="E11" i="11"/>
  <c r="AI10" i="11"/>
  <c r="AH10" i="11"/>
  <c r="AG10" i="11"/>
  <c r="AC10" i="11"/>
  <c r="W10" i="11"/>
  <c r="AJ10" i="11" s="1"/>
  <c r="R10" i="11"/>
  <c r="E10" i="11"/>
  <c r="AI9" i="11"/>
  <c r="AH9" i="11"/>
  <c r="AG9" i="11"/>
  <c r="AC9" i="11"/>
  <c r="W9" i="11"/>
  <c r="AJ9" i="11" s="1"/>
  <c r="R9" i="11"/>
  <c r="E9" i="11"/>
  <c r="AI8" i="11"/>
  <c r="AH8" i="11"/>
  <c r="AG8" i="11"/>
  <c r="AC8" i="11"/>
  <c r="W8" i="11"/>
  <c r="AJ8" i="11" s="1"/>
  <c r="R8" i="11"/>
  <c r="E8" i="11"/>
  <c r="AI7" i="11"/>
  <c r="AH7" i="11"/>
  <c r="AG7" i="11"/>
  <c r="AC7" i="11"/>
  <c r="W7" i="11"/>
  <c r="R7" i="11"/>
  <c r="AJ7" i="11"/>
  <c r="E7" i="11"/>
  <c r="AE7" i="11" s="1"/>
  <c r="AI6" i="11"/>
  <c r="AH6" i="11"/>
  <c r="AG6" i="11"/>
  <c r="AC6" i="11"/>
  <c r="W6" i="11"/>
  <c r="R6" i="11"/>
  <c r="E6" i="11"/>
  <c r="AI84" i="12"/>
  <c r="AE28" i="12"/>
  <c r="AE40" i="12"/>
  <c r="AE48" i="12"/>
  <c r="AE72" i="12"/>
  <c r="AE80" i="12"/>
  <c r="AE66" i="11"/>
  <c r="AJ69" i="11"/>
  <c r="AJ72" i="11"/>
  <c r="AJ70" i="11"/>
  <c r="AE33" i="12"/>
  <c r="AJ53" i="12"/>
  <c r="AI84" i="11"/>
  <c r="AE48" i="11"/>
  <c r="AE57" i="11"/>
  <c r="AJ37" i="11"/>
  <c r="AJ78" i="11"/>
  <c r="AJ27" i="11"/>
  <c r="AJ36" i="11"/>
  <c r="AJ38" i="11"/>
  <c r="AJ77" i="11"/>
  <c r="AE39" i="11"/>
  <c r="AE33" i="11"/>
  <c r="AE59" i="11"/>
  <c r="AE42" i="12"/>
  <c r="AE64" i="12"/>
  <c r="AE75" i="12"/>
  <c r="AJ22" i="12"/>
  <c r="AJ29" i="12"/>
  <c r="AJ40" i="12"/>
  <c r="AJ59" i="12"/>
  <c r="AJ21" i="12"/>
  <c r="AJ65" i="12"/>
  <c r="AE74" i="12"/>
  <c r="AE55" i="12"/>
  <c r="AH84" i="11"/>
  <c r="AJ62" i="11"/>
  <c r="AJ16" i="11"/>
  <c r="AJ46" i="11"/>
  <c r="AJ66" i="11"/>
  <c r="AJ67" i="11"/>
  <c r="AE24" i="11"/>
  <c r="AE41" i="11"/>
  <c r="AE68" i="11"/>
  <c r="AE64" i="11"/>
  <c r="AE59" i="12"/>
  <c r="J84" i="11"/>
  <c r="AE39" i="12"/>
  <c r="W84" i="12"/>
  <c r="X86" i="12" s="1"/>
  <c r="AE17" i="12"/>
  <c r="AJ20" i="12"/>
  <c r="AE44" i="12"/>
  <c r="AE60" i="12"/>
  <c r="AE71" i="12"/>
  <c r="AE76" i="12"/>
  <c r="AC84" i="12"/>
  <c r="AE10" i="12"/>
  <c r="E84" i="12"/>
  <c r="F86" i="12" s="1"/>
  <c r="J84" i="12"/>
  <c r="K86" i="12" s="1"/>
  <c r="AE21" i="12" l="1"/>
  <c r="AE34" i="12"/>
  <c r="AG84" i="12"/>
  <c r="AL86" i="12"/>
  <c r="AE79" i="12"/>
  <c r="AE65" i="12"/>
  <c r="AL84" i="12"/>
  <c r="AE54" i="12"/>
  <c r="AE67" i="12"/>
  <c r="AE38" i="12"/>
  <c r="AE61" i="12"/>
  <c r="AE17" i="11"/>
  <c r="AE54" i="11"/>
  <c r="AE35" i="11"/>
  <c r="R84" i="12"/>
  <c r="S86" i="12" s="1"/>
  <c r="AF86" i="12" s="1"/>
  <c r="AE20" i="12"/>
  <c r="AE51" i="12"/>
  <c r="L86" i="11"/>
  <c r="AL86" i="11" s="1"/>
  <c r="AE8" i="11"/>
  <c r="AE10" i="11"/>
  <c r="AE11" i="11"/>
  <c r="AE12" i="11"/>
  <c r="AE14" i="11"/>
  <c r="AE23" i="11"/>
  <c r="AE72" i="11"/>
  <c r="AE79" i="11"/>
  <c r="E84" i="11"/>
  <c r="F86" i="11" s="1"/>
  <c r="AE9" i="11"/>
  <c r="W84" i="11"/>
  <c r="X86" i="11" s="1"/>
  <c r="AE19" i="11"/>
  <c r="AE20" i="11"/>
  <c r="AE21" i="11"/>
  <c r="AE67" i="11"/>
  <c r="AE81" i="11"/>
  <c r="AE13" i="11"/>
  <c r="AE15" i="11"/>
  <c r="AE28" i="11"/>
  <c r="AE36" i="11"/>
  <c r="AE37" i="11"/>
  <c r="AE46" i="11"/>
  <c r="AE34" i="11"/>
  <c r="AE62" i="11"/>
  <c r="AE70" i="11"/>
  <c r="AE71" i="11"/>
  <c r="AE74" i="11"/>
  <c r="AC84" i="11"/>
  <c r="AE22" i="12"/>
  <c r="AE29" i="12"/>
  <c r="AE53" i="12"/>
  <c r="AK84" i="12"/>
  <c r="AE31" i="11"/>
  <c r="AJ6" i="11"/>
  <c r="R84" i="11"/>
  <c r="S86" i="11" s="1"/>
  <c r="AE16" i="11"/>
  <c r="AE27" i="11"/>
  <c r="AE50" i="11"/>
  <c r="AE58" i="11"/>
  <c r="AE60" i="11"/>
  <c r="AE69" i="11"/>
  <c r="AK86" i="12"/>
  <c r="K86" i="11"/>
  <c r="AJ84" i="12"/>
  <c r="AE6" i="11"/>
  <c r="AE84" i="12" l="1"/>
  <c r="AF86" i="11"/>
  <c r="AJ84" i="11"/>
  <c r="AE84" i="11"/>
</calcChain>
</file>

<file path=xl/sharedStrings.xml><?xml version="1.0" encoding="utf-8"?>
<sst xmlns="http://schemas.openxmlformats.org/spreadsheetml/2006/main" count="1054" uniqueCount="106">
  <si>
    <t>ALDEA SAN ANTONIO</t>
  </si>
  <si>
    <t>ARANGUREN</t>
  </si>
  <si>
    <t>BASAVILBASO</t>
  </si>
  <si>
    <t>BOVRIL</t>
  </si>
  <si>
    <t>CASEROS</t>
  </si>
  <si>
    <t>CERRITO</t>
  </si>
  <si>
    <t>CONCORDIA</t>
  </si>
  <si>
    <t>CONSCRIPTO BERNARDI</t>
  </si>
  <si>
    <t>CRESPO</t>
  </si>
  <si>
    <t>DIAMANTE</t>
  </si>
  <si>
    <t>FEDERAL</t>
  </si>
  <si>
    <t>GENERAL CAMPOS</t>
  </si>
  <si>
    <t>GENERAL GALARZA</t>
  </si>
  <si>
    <t>GUALEGUAY</t>
  </si>
  <si>
    <t>HASENKAMP</t>
  </si>
  <si>
    <t>IBICUY</t>
  </si>
  <si>
    <t>LA CRIOLLA</t>
  </si>
  <si>
    <t>LA PAZ</t>
  </si>
  <si>
    <t>LARROQUE</t>
  </si>
  <si>
    <t>ROSARIO DEL TALA</t>
  </si>
  <si>
    <t>SAN BENITO</t>
  </si>
  <si>
    <t>SANTA ANA</t>
  </si>
  <si>
    <t>SANTA ELENA</t>
  </si>
  <si>
    <t>TABOSSI</t>
  </si>
  <si>
    <t>URDINARRAIN</t>
  </si>
  <si>
    <t>VIALE</t>
  </si>
  <si>
    <t>VICTORIA</t>
  </si>
  <si>
    <t>VILLA CLARA</t>
  </si>
  <si>
    <t>VILLA ELISA</t>
  </si>
  <si>
    <t>VILLA DOMINGUEZ</t>
  </si>
  <si>
    <t>VILLA MANTERO</t>
  </si>
  <si>
    <t>VILLA PARANACITO</t>
  </si>
  <si>
    <t>VILLA DEL ROSARIO</t>
  </si>
  <si>
    <t>VILLAGUAY</t>
  </si>
  <si>
    <t>PIEDRAS BLANCAS</t>
  </si>
  <si>
    <t>UBAJAY</t>
  </si>
  <si>
    <t>SAN JUSTO</t>
  </si>
  <si>
    <t>HERRERA</t>
  </si>
  <si>
    <t>ESTANCIA GRANDE</t>
  </si>
  <si>
    <t>PRONUNCIAMIENTO</t>
  </si>
  <si>
    <t>GILBERT</t>
  </si>
  <si>
    <t>LOS CONQUISTADORES</t>
  </si>
  <si>
    <t>PUEBLO GENERAL BELGRANO</t>
  </si>
  <si>
    <t>ORO VERDE</t>
  </si>
  <si>
    <t>VILLA URQUIZA</t>
  </si>
  <si>
    <t>CEIBAS</t>
  </si>
  <si>
    <t>SAN GUSTAVO</t>
  </si>
  <si>
    <t>SANTA ANITA</t>
  </si>
  <si>
    <t>COLONIA AVELLANEDA</t>
  </si>
  <si>
    <t>Total general</t>
  </si>
  <si>
    <t>Municipios</t>
  </si>
  <si>
    <t>Garantía</t>
  </si>
  <si>
    <t>Ingresos Brutos</t>
  </si>
  <si>
    <t>Inmobiliario</t>
  </si>
  <si>
    <t>Automotor</t>
  </si>
  <si>
    <t>Subtotal Diaria</t>
  </si>
  <si>
    <t>Coparticipación Régimen Provincial</t>
  </si>
  <si>
    <t>De Recursos del Régimen Federal</t>
  </si>
  <si>
    <t>De Recursos Tributarios Provinciales</t>
  </si>
  <si>
    <t>Cambiemos</t>
  </si>
  <si>
    <t>1º DE MAYO</t>
  </si>
  <si>
    <t>ALCARÁZ</t>
  </si>
  <si>
    <t>FPV</t>
  </si>
  <si>
    <t>Vecinalista</t>
  </si>
  <si>
    <t>CHAJARÍ</t>
  </si>
  <si>
    <t>COLÓN</t>
  </si>
  <si>
    <t>COLONIA AYUÍ</t>
  </si>
  <si>
    <t>COLONIA ELÍA</t>
  </si>
  <si>
    <t>CONCEPCIÓN DEL URUGUAY</t>
  </si>
  <si>
    <t>ENRIQUE CARBÓ</t>
  </si>
  <si>
    <t>FEDERACIÓN</t>
  </si>
  <si>
    <t>GENERAL RAMÍREZ</t>
  </si>
  <si>
    <t>GOBERNADOR MACIÁ</t>
  </si>
  <si>
    <t>GOBERNADOR MANSILLA</t>
  </si>
  <si>
    <t>GUALEGUAYCHÚ</t>
  </si>
  <si>
    <t>HERNÁNDEZ</t>
  </si>
  <si>
    <t>LIBERTADOR SAN MARTÍN</t>
  </si>
  <si>
    <t>LOS CHARRÚAS</t>
  </si>
  <si>
    <t>LUCAS GONZÁLEZ</t>
  </si>
  <si>
    <t>MARÍA GRANDE</t>
  </si>
  <si>
    <t>NOGOYÁ</t>
  </si>
  <si>
    <t>PARANÁ</t>
  </si>
  <si>
    <t>PUERTO YERUÁ</t>
  </si>
  <si>
    <t>SAN JOSÉ</t>
  </si>
  <si>
    <t>SAN JOSÉ DE FELICIANO</t>
  </si>
  <si>
    <t>SAN SALVADOR</t>
  </si>
  <si>
    <t>SAUCE DE LUNA</t>
  </si>
  <si>
    <t>SEGUÍ</t>
  </si>
  <si>
    <t>Unión Popular</t>
  </si>
  <si>
    <t>VALLE MARÍA</t>
  </si>
  <si>
    <t>VILLA HERNANDARIAS</t>
  </si>
  <si>
    <t>Partido Político</t>
  </si>
  <si>
    <t>LIQUIDACIÓN DE COPARTICIPACIÓN DE IMPUESTOS NACIONALES Y PROVINCIALES Y DISTRIBUCIÓN DEL FONDO FEDERAL SOLIDARIO</t>
  </si>
  <si>
    <t>Copa. Diaria Normal</t>
  </si>
  <si>
    <t>SAN JAIME DE LA FRONTERA</t>
  </si>
  <si>
    <t>desde</t>
  </si>
  <si>
    <t>Fondo Federal Solidario</t>
  </si>
  <si>
    <t>Período:</t>
  </si>
  <si>
    <t>Reducción de la detracción del 15%  (6% diario)</t>
  </si>
  <si>
    <t xml:space="preserve">Ingresos Brutos                </t>
  </si>
  <si>
    <t>Acumulado a 05/2017</t>
  </si>
  <si>
    <t>Acumulado a 05/2016</t>
  </si>
  <si>
    <t>Acumulado a 05/2017 vs Acumulado a 05/2016</t>
  </si>
  <si>
    <t>05/2017</t>
  </si>
  <si>
    <t>05/2016</t>
  </si>
  <si>
    <t>05/2017 vs 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</si>
</sst>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name val="MS Sans Serif"/>
    </font>
    <font>
      <sz val="10"/>
      <name val="MS Sans Serif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name val="MS Sans Serif"/>
      <family val="2"/>
    </font>
    <font>
      <sz val="10"/>
      <color indexed="8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45">
    <xf numFmtId="0" fontId="0" fillId="0" borderId="0" xfId="0"/>
    <xf numFmtId="43" fontId="2" fillId="0" borderId="0" xfId="1" applyFont="1"/>
    <xf numFmtId="43" fontId="2" fillId="0" borderId="1" xfId="1" applyFont="1" applyBorder="1"/>
    <xf numFmtId="43" fontId="2" fillId="0" borderId="2" xfId="1" applyFont="1" applyBorder="1"/>
    <xf numFmtId="43" fontId="3" fillId="0" borderId="3" xfId="1" applyFont="1" applyBorder="1" applyAlignment="1">
      <alignment horizontal="center" vertical="center" wrapText="1"/>
    </xf>
    <xf numFmtId="9" fontId="2" fillId="0" borderId="1" xfId="7" applyFont="1" applyBorder="1"/>
    <xf numFmtId="9" fontId="2" fillId="0" borderId="4" xfId="7" applyFont="1" applyBorder="1"/>
    <xf numFmtId="9" fontId="2" fillId="0" borderId="2" xfId="7" applyFont="1" applyBorder="1"/>
    <xf numFmtId="9" fontId="2" fillId="0" borderId="0" xfId="7" applyFont="1"/>
    <xf numFmtId="43" fontId="6" fillId="0" borderId="5" xfId="1" applyFont="1" applyBorder="1" applyAlignment="1">
      <alignment horizontal="center" vertical="center" wrapText="1"/>
    </xf>
    <xf numFmtId="14" fontId="6" fillId="0" borderId="6" xfId="1" applyNumberFormat="1" applyFont="1" applyBorder="1" applyAlignment="1">
      <alignment horizontal="center" vertical="center" wrapText="1"/>
    </xf>
    <xf numFmtId="49" fontId="2" fillId="0" borderId="0" xfId="1" applyNumberFormat="1" applyFont="1"/>
    <xf numFmtId="43" fontId="3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14" fontId="6" fillId="0" borderId="9" xfId="1" applyNumberFormat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43" fontId="2" fillId="0" borderId="11" xfId="1" applyFont="1" applyBorder="1" applyAlignment="1">
      <alignment horizontal="center" vertical="center" wrapText="1"/>
    </xf>
    <xf numFmtId="43" fontId="2" fillId="0" borderId="0" xfId="1" applyFont="1" applyAlignment="1">
      <alignment vertical="center"/>
    </xf>
    <xf numFmtId="14" fontId="6" fillId="0" borderId="12" xfId="1" applyNumberFormat="1" applyFont="1" applyBorder="1" applyAlignment="1">
      <alignment horizontal="center" vertical="center" wrapText="1"/>
    </xf>
    <xf numFmtId="14" fontId="6" fillId="0" borderId="13" xfId="1" applyNumberFormat="1" applyFont="1" applyBorder="1" applyAlignment="1">
      <alignment horizontal="center" vertical="center" wrapText="1"/>
    </xf>
    <xf numFmtId="164" fontId="5" fillId="2" borderId="14" xfId="1" applyNumberFormat="1" applyFont="1" applyFill="1" applyBorder="1" applyAlignment="1">
      <alignment horizontal="left"/>
    </xf>
    <xf numFmtId="164" fontId="5" fillId="2" borderId="15" xfId="1" applyNumberFormat="1" applyFont="1" applyFill="1" applyBorder="1" applyAlignment="1">
      <alignment horizontal="left"/>
    </xf>
    <xf numFmtId="164" fontId="2" fillId="2" borderId="15" xfId="1" applyNumberFormat="1" applyFont="1" applyFill="1" applyBorder="1" applyAlignment="1">
      <alignment horizontal="left"/>
    </xf>
    <xf numFmtId="164" fontId="5" fillId="2" borderId="16" xfId="1" applyNumberFormat="1" applyFont="1" applyFill="1" applyBorder="1" applyAlignment="1">
      <alignment horizontal="left"/>
    </xf>
    <xf numFmtId="164" fontId="2" fillId="0" borderId="1" xfId="1" applyNumberFormat="1" applyFont="1" applyBorder="1"/>
    <xf numFmtId="43" fontId="2" fillId="3" borderId="4" xfId="1" applyFont="1" applyFill="1" applyBorder="1" applyAlignment="1">
      <alignment horizontal="center" vertical="center" wrapText="1"/>
    </xf>
    <xf numFmtId="43" fontId="2" fillId="3" borderId="17" xfId="1" applyFont="1" applyFill="1" applyBorder="1"/>
    <xf numFmtId="43" fontId="2" fillId="3" borderId="18" xfId="1" applyFont="1" applyFill="1" applyBorder="1"/>
    <xf numFmtId="43" fontId="2" fillId="3" borderId="19" xfId="1" applyFont="1" applyFill="1" applyBorder="1"/>
    <xf numFmtId="43" fontId="2" fillId="3" borderId="20" xfId="1" applyFont="1" applyFill="1" applyBorder="1" applyAlignment="1">
      <alignment horizontal="center" vertical="center" wrapText="1"/>
    </xf>
    <xf numFmtId="164" fontId="5" fillId="3" borderId="21" xfId="1" applyNumberFormat="1" applyFont="1" applyFill="1" applyBorder="1" applyAlignment="1">
      <alignment horizontal="left"/>
    </xf>
    <xf numFmtId="164" fontId="5" fillId="3" borderId="22" xfId="1" applyNumberFormat="1" applyFont="1" applyFill="1" applyBorder="1" applyAlignment="1">
      <alignment horizontal="left"/>
    </xf>
    <xf numFmtId="164" fontId="2" fillId="3" borderId="22" xfId="1" applyNumberFormat="1" applyFont="1" applyFill="1" applyBorder="1" applyAlignment="1">
      <alignment horizontal="left"/>
    </xf>
    <xf numFmtId="164" fontId="5" fillId="3" borderId="23" xfId="1" applyNumberFormat="1" applyFont="1" applyFill="1" applyBorder="1" applyAlignment="1">
      <alignment horizontal="left"/>
    </xf>
    <xf numFmtId="164" fontId="2" fillId="3" borderId="20" xfId="1" applyNumberFormat="1" applyFont="1" applyFill="1" applyBorder="1"/>
    <xf numFmtId="164" fontId="5" fillId="2" borderId="24" xfId="1" applyNumberFormat="1" applyFont="1" applyFill="1" applyBorder="1" applyAlignment="1">
      <alignment horizontal="left"/>
    </xf>
    <xf numFmtId="164" fontId="5" fillId="2" borderId="25" xfId="1" applyNumberFormat="1" applyFont="1" applyFill="1" applyBorder="1" applyAlignment="1">
      <alignment horizontal="left"/>
    </xf>
    <xf numFmtId="164" fontId="2" fillId="2" borderId="25" xfId="1" applyNumberFormat="1" applyFont="1" applyFill="1" applyBorder="1" applyAlignment="1">
      <alignment horizontal="left"/>
    </xf>
    <xf numFmtId="164" fontId="5" fillId="2" borderId="26" xfId="1" applyNumberFormat="1" applyFont="1" applyFill="1" applyBorder="1" applyAlignment="1">
      <alignment horizontal="left"/>
    </xf>
    <xf numFmtId="164" fontId="2" fillId="0" borderId="13" xfId="1" applyNumberFormat="1" applyFont="1" applyBorder="1"/>
    <xf numFmtId="164" fontId="2" fillId="0" borderId="4" xfId="1" applyNumberFormat="1" applyFont="1" applyBorder="1"/>
    <xf numFmtId="43" fontId="2" fillId="3" borderId="27" xfId="1" applyFont="1" applyFill="1" applyBorder="1" applyAlignment="1">
      <alignment horizontal="center" vertical="center" wrapText="1"/>
    </xf>
    <xf numFmtId="43" fontId="2" fillId="3" borderId="28" xfId="1" applyFont="1" applyFill="1" applyBorder="1"/>
    <xf numFmtId="43" fontId="2" fillId="3" borderId="29" xfId="1" applyFont="1" applyFill="1" applyBorder="1"/>
    <xf numFmtId="43" fontId="2" fillId="3" borderId="30" xfId="1" applyFont="1" applyFill="1" applyBorder="1"/>
    <xf numFmtId="0" fontId="1" fillId="0" borderId="0" xfId="6"/>
    <xf numFmtId="0" fontId="1" fillId="0" borderId="0" xfId="6" applyAlignment="1">
      <alignment vertical="center"/>
    </xf>
    <xf numFmtId="14" fontId="6" fillId="0" borderId="31" xfId="1" applyNumberFormat="1" applyFont="1" applyBorder="1" applyAlignment="1">
      <alignment horizontal="center" vertical="center" wrapText="1"/>
    </xf>
    <xf numFmtId="14" fontId="6" fillId="0" borderId="32" xfId="1" applyNumberFormat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43" fontId="2" fillId="0" borderId="33" xfId="1" applyFont="1" applyBorder="1" applyAlignment="1">
      <alignment horizontal="center" vertical="center" wrapText="1"/>
    </xf>
    <xf numFmtId="43" fontId="2" fillId="0" borderId="34" xfId="1" applyFont="1" applyBorder="1" applyAlignment="1">
      <alignment horizontal="center" vertical="center" wrapText="1"/>
    </xf>
    <xf numFmtId="43" fontId="2" fillId="0" borderId="35" xfId="6" applyNumberFormat="1" applyFont="1" applyFill="1" applyBorder="1"/>
    <xf numFmtId="0" fontId="5" fillId="2" borderId="35" xfId="5" applyFont="1" applyFill="1" applyBorder="1" applyAlignment="1">
      <alignment horizontal="left"/>
    </xf>
    <xf numFmtId="164" fontId="2" fillId="0" borderId="35" xfId="1" applyNumberFormat="1" applyFont="1" applyBorder="1"/>
    <xf numFmtId="164" fontId="2" fillId="0" borderId="36" xfId="1" applyNumberFormat="1" applyFont="1" applyBorder="1"/>
    <xf numFmtId="164" fontId="2" fillId="3" borderId="37" xfId="1" applyNumberFormat="1" applyFont="1" applyFill="1" applyBorder="1"/>
    <xf numFmtId="164" fontId="2" fillId="4" borderId="37" xfId="1" applyNumberFormat="1" applyFont="1" applyFill="1" applyBorder="1"/>
    <xf numFmtId="43" fontId="2" fillId="0" borderId="15" xfId="6" applyNumberFormat="1" applyFont="1" applyFill="1" applyBorder="1"/>
    <xf numFmtId="0" fontId="5" fillId="2" borderId="15" xfId="5" applyFont="1" applyFill="1" applyBorder="1" applyAlignment="1">
      <alignment horizontal="left"/>
    </xf>
    <xf numFmtId="9" fontId="5" fillId="2" borderId="38" xfId="7" applyFont="1" applyFill="1" applyBorder="1" applyAlignment="1">
      <alignment horizontal="right"/>
    </xf>
    <xf numFmtId="43" fontId="2" fillId="0" borderId="24" xfId="1" applyFont="1" applyFill="1" applyBorder="1"/>
    <xf numFmtId="9" fontId="5" fillId="3" borderId="3" xfId="7" applyFont="1" applyFill="1" applyBorder="1" applyAlignment="1">
      <alignment horizontal="right"/>
    </xf>
    <xf numFmtId="9" fontId="5" fillId="2" borderId="24" xfId="7" applyFont="1" applyFill="1" applyBorder="1" applyAlignment="1">
      <alignment horizontal="right"/>
    </xf>
    <xf numFmtId="9" fontId="5" fillId="2" borderId="39" xfId="7" applyFont="1" applyFill="1" applyBorder="1" applyAlignment="1">
      <alignment horizontal="right"/>
    </xf>
    <xf numFmtId="9" fontId="5" fillId="3" borderId="40" xfId="7" applyFont="1" applyFill="1" applyBorder="1" applyAlignment="1">
      <alignment horizontal="right"/>
    </xf>
    <xf numFmtId="164" fontId="2" fillId="0" borderId="15" xfId="1" applyNumberFormat="1" applyFont="1" applyBorder="1"/>
    <xf numFmtId="164" fontId="2" fillId="0" borderId="41" xfId="1" applyNumberFormat="1" applyFont="1" applyBorder="1"/>
    <xf numFmtId="164" fontId="2" fillId="3" borderId="22" xfId="1" applyNumberFormat="1" applyFont="1" applyFill="1" applyBorder="1"/>
    <xf numFmtId="164" fontId="2" fillId="4" borderId="22" xfId="1" applyNumberFormat="1" applyFont="1" applyFill="1" applyBorder="1"/>
    <xf numFmtId="9" fontId="5" fillId="2" borderId="42" xfId="7" applyFont="1" applyFill="1" applyBorder="1" applyAlignment="1">
      <alignment horizontal="right"/>
    </xf>
    <xf numFmtId="43" fontId="2" fillId="0" borderId="25" xfId="1" applyFont="1" applyFill="1" applyBorder="1"/>
    <xf numFmtId="9" fontId="5" fillId="3" borderId="22" xfId="7" applyFont="1" applyFill="1" applyBorder="1" applyAlignment="1">
      <alignment horizontal="right"/>
    </xf>
    <xf numFmtId="9" fontId="5" fillId="2" borderId="25" xfId="7" applyFont="1" applyFill="1" applyBorder="1" applyAlignment="1">
      <alignment horizontal="right"/>
    </xf>
    <xf numFmtId="9" fontId="5" fillId="2" borderId="43" xfId="7" applyFont="1" applyFill="1" applyBorder="1" applyAlignment="1">
      <alignment horizontal="right"/>
    </xf>
    <xf numFmtId="9" fontId="5" fillId="3" borderId="18" xfId="7" applyFont="1" applyFill="1" applyBorder="1" applyAlignment="1">
      <alignment horizontal="right"/>
    </xf>
    <xf numFmtId="43" fontId="2" fillId="0" borderId="14" xfId="6" applyNumberFormat="1" applyFont="1" applyFill="1" applyBorder="1"/>
    <xf numFmtId="0" fontId="5" fillId="2" borderId="14" xfId="5" applyFont="1" applyFill="1" applyBorder="1" applyAlignment="1">
      <alignment horizontal="left"/>
    </xf>
    <xf numFmtId="0" fontId="2" fillId="2" borderId="15" xfId="5" applyFont="1" applyFill="1" applyBorder="1" applyAlignment="1">
      <alignment horizontal="left"/>
    </xf>
    <xf numFmtId="43" fontId="2" fillId="0" borderId="44" xfId="6" applyNumberFormat="1" applyFont="1" applyFill="1" applyBorder="1"/>
    <xf numFmtId="0" fontId="5" fillId="2" borderId="44" xfId="5" applyFont="1" applyFill="1" applyBorder="1" applyAlignment="1">
      <alignment horizontal="left"/>
    </xf>
    <xf numFmtId="164" fontId="2" fillId="0" borderId="44" xfId="1" applyNumberFormat="1" applyFont="1" applyBorder="1"/>
    <xf numFmtId="164" fontId="2" fillId="0" borderId="45" xfId="1" applyNumberFormat="1" applyFont="1" applyBorder="1"/>
    <xf numFmtId="164" fontId="2" fillId="3" borderId="46" xfId="1" applyNumberFormat="1" applyFont="1" applyFill="1" applyBorder="1"/>
    <xf numFmtId="164" fontId="2" fillId="4" borderId="46" xfId="1" applyNumberFormat="1" applyFont="1" applyFill="1" applyBorder="1"/>
    <xf numFmtId="9" fontId="5" fillId="2" borderId="47" xfId="7" applyFont="1" applyFill="1" applyBorder="1" applyAlignment="1">
      <alignment horizontal="right"/>
    </xf>
    <xf numFmtId="43" fontId="2" fillId="0" borderId="26" xfId="1" applyFont="1" applyFill="1" applyBorder="1"/>
    <xf numFmtId="9" fontId="5" fillId="3" borderId="23" xfId="7" applyFont="1" applyFill="1" applyBorder="1" applyAlignment="1">
      <alignment horizontal="right"/>
    </xf>
    <xf numFmtId="9" fontId="5" fillId="2" borderId="26" xfId="7" applyFont="1" applyFill="1" applyBorder="1" applyAlignment="1">
      <alignment horizontal="right"/>
    </xf>
    <xf numFmtId="9" fontId="5" fillId="2" borderId="48" xfId="7" applyFont="1" applyFill="1" applyBorder="1" applyAlignment="1">
      <alignment horizontal="right"/>
    </xf>
    <xf numFmtId="9" fontId="5" fillId="3" borderId="19" xfId="7" applyFont="1" applyFill="1" applyBorder="1" applyAlignment="1">
      <alignment horizontal="right"/>
    </xf>
    <xf numFmtId="164" fontId="2" fillId="4" borderId="20" xfId="1" applyNumberFormat="1" applyFont="1" applyFill="1" applyBorder="1"/>
    <xf numFmtId="9" fontId="5" fillId="2" borderId="12" xfId="7" applyFont="1" applyFill="1" applyBorder="1" applyAlignment="1">
      <alignment horizontal="right"/>
    </xf>
    <xf numFmtId="43" fontId="2" fillId="0" borderId="13" xfId="1" applyFont="1" applyFill="1" applyBorder="1"/>
    <xf numFmtId="9" fontId="5" fillId="3" borderId="20" xfId="7" applyFont="1" applyFill="1" applyBorder="1" applyAlignment="1">
      <alignment horizontal="right"/>
    </xf>
    <xf numFmtId="9" fontId="5" fillId="2" borderId="13" xfId="7" applyFont="1" applyFill="1" applyBorder="1" applyAlignment="1">
      <alignment horizontal="right"/>
    </xf>
    <xf numFmtId="9" fontId="5" fillId="2" borderId="34" xfId="7" applyFont="1" applyFill="1" applyBorder="1" applyAlignment="1">
      <alignment horizontal="right"/>
    </xf>
    <xf numFmtId="9" fontId="5" fillId="3" borderId="4" xfId="7" applyFont="1" applyFill="1" applyBorder="1" applyAlignment="1">
      <alignment horizontal="right"/>
    </xf>
    <xf numFmtId="164" fontId="2" fillId="0" borderId="20" xfId="1" applyNumberFormat="1" applyFont="1" applyBorder="1"/>
    <xf numFmtId="164" fontId="2" fillId="0" borderId="0" xfId="1" applyNumberFormat="1" applyFont="1"/>
    <xf numFmtId="0" fontId="1" fillId="0" borderId="0" xfId="5"/>
    <xf numFmtId="0" fontId="1" fillId="0" borderId="0" xfId="5" applyAlignment="1">
      <alignment vertical="center"/>
    </xf>
    <xf numFmtId="43" fontId="2" fillId="0" borderId="35" xfId="5" applyNumberFormat="1" applyFont="1" applyFill="1" applyBorder="1"/>
    <xf numFmtId="164" fontId="2" fillId="3" borderId="17" xfId="1" applyNumberFormat="1" applyFont="1" applyFill="1" applyBorder="1"/>
    <xf numFmtId="164" fontId="2" fillId="3" borderId="28" xfId="1" applyNumberFormat="1" applyFont="1" applyFill="1" applyBorder="1"/>
    <xf numFmtId="43" fontId="2" fillId="0" borderId="15" xfId="5" applyNumberFormat="1" applyFont="1" applyFill="1" applyBorder="1"/>
    <xf numFmtId="164" fontId="2" fillId="3" borderId="18" xfId="1" applyNumberFormat="1" applyFont="1" applyFill="1" applyBorder="1"/>
    <xf numFmtId="164" fontId="2" fillId="3" borderId="29" xfId="1" applyNumberFormat="1" applyFont="1" applyFill="1" applyBorder="1"/>
    <xf numFmtId="43" fontId="2" fillId="0" borderId="14" xfId="5" applyNumberFormat="1" applyFont="1" applyFill="1" applyBorder="1"/>
    <xf numFmtId="43" fontId="2" fillId="0" borderId="44" xfId="5" applyNumberFormat="1" applyFont="1" applyFill="1" applyBorder="1"/>
    <xf numFmtId="164" fontId="2" fillId="3" borderId="19" xfId="1" applyNumberFormat="1" applyFont="1" applyFill="1" applyBorder="1"/>
    <xf numFmtId="164" fontId="2" fillId="3" borderId="30" xfId="1" applyNumberFormat="1" applyFont="1" applyFill="1" applyBorder="1"/>
    <xf numFmtId="164" fontId="2" fillId="3" borderId="4" xfId="1" applyNumberFormat="1" applyFont="1" applyFill="1" applyBorder="1"/>
    <xf numFmtId="164" fontId="2" fillId="3" borderId="2" xfId="1" applyNumberFormat="1" applyFont="1" applyFill="1" applyBorder="1"/>
    <xf numFmtId="43" fontId="2" fillId="0" borderId="0" xfId="1" applyNumberFormat="1" applyFont="1"/>
    <xf numFmtId="9" fontId="5" fillId="4" borderId="3" xfId="7" applyFont="1" applyFill="1" applyBorder="1" applyAlignment="1">
      <alignment horizontal="right"/>
    </xf>
    <xf numFmtId="9" fontId="5" fillId="4" borderId="22" xfId="7" applyFont="1" applyFill="1" applyBorder="1" applyAlignment="1">
      <alignment horizontal="right"/>
    </xf>
    <xf numFmtId="9" fontId="5" fillId="4" borderId="46" xfId="7" applyFont="1" applyFill="1" applyBorder="1" applyAlignment="1">
      <alignment horizontal="right"/>
    </xf>
    <xf numFmtId="9" fontId="5" fillId="4" borderId="20" xfId="7" applyFont="1" applyFill="1" applyBorder="1" applyAlignment="1">
      <alignment horizontal="right"/>
    </xf>
    <xf numFmtId="9" fontId="2" fillId="0" borderId="0" xfId="7" applyFont="1" applyAlignment="1">
      <alignment horizontal="right"/>
    </xf>
    <xf numFmtId="43" fontId="2" fillId="4" borderId="37" xfId="1" applyFont="1" applyFill="1" applyBorder="1"/>
    <xf numFmtId="43" fontId="2" fillId="4" borderId="22" xfId="1" applyFont="1" applyFill="1" applyBorder="1"/>
    <xf numFmtId="43" fontId="2" fillId="4" borderId="46" xfId="1" applyFont="1" applyFill="1" applyBorder="1"/>
    <xf numFmtId="43" fontId="3" fillId="0" borderId="1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3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4" borderId="40" xfId="1" applyFont="1" applyFill="1" applyBorder="1" applyAlignment="1">
      <alignment horizontal="center" vertical="center" wrapText="1"/>
    </xf>
    <xf numFmtId="43" fontId="3" fillId="4" borderId="49" xfId="1" applyFont="1" applyFill="1" applyBorder="1" applyAlignment="1">
      <alignment horizontal="center" vertical="center" wrapText="1"/>
    </xf>
    <xf numFmtId="43" fontId="3" fillId="4" borderId="27" xfId="1" applyFont="1" applyFill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/>
    </xf>
    <xf numFmtId="43" fontId="3" fillId="0" borderId="50" xfId="1" applyFont="1" applyBorder="1" applyAlignment="1">
      <alignment horizontal="center" vertical="center"/>
    </xf>
    <xf numFmtId="43" fontId="3" fillId="0" borderId="40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7" fillId="0" borderId="12" xfId="1" applyFont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34" xfId="1" applyFont="1" applyBorder="1" applyAlignment="1">
      <alignment horizontal="center" vertical="center"/>
    </xf>
  </cellXfs>
  <cellStyles count="10">
    <cellStyle name="Millares" xfId="1" builtinId="3"/>
    <cellStyle name="Millares 2" xfId="2"/>
    <cellStyle name="Millares 2 2" xfId="3"/>
    <cellStyle name="Millares 3" xfId="9"/>
    <cellStyle name="Normal" xfId="0" builtinId="0"/>
    <cellStyle name="Normal 2" xfId="4"/>
    <cellStyle name="Normal 2 2" xfId="5"/>
    <cellStyle name="Normal 3" xfId="6"/>
    <cellStyle name="Porcentaje" xfId="7" builtinId="5"/>
    <cellStyle name="Porcentaje 3" xfId="8"/>
  </cellStyles>
  <dxfs count="0"/>
  <tableStyles count="0" defaultTableStyle="TableStyleMedium2" defaultPivotStyle="PivotStyleLight16"/>
  <colors>
    <mruColors>
      <color rgb="FF006600"/>
      <color rgb="FFC0504D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7"/>
  <sheetViews>
    <sheetView showGridLines="0" tabSelected="1" zoomScale="78" zoomScaleNormal="78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K86" sqref="AK86"/>
    </sheetView>
  </sheetViews>
  <sheetFormatPr baseColWidth="10" defaultRowHeight="13.5" x14ac:dyDescent="0.25"/>
  <cols>
    <col min="1" max="1" width="27.5703125" style="1" customWidth="1"/>
    <col min="2" max="2" width="13.42578125" style="1" customWidth="1"/>
    <col min="3" max="12" width="13.7109375" style="1" customWidth="1"/>
    <col min="13" max="13" width="1.28515625" style="45" customWidth="1"/>
    <col min="14" max="14" width="27.5703125" style="1" customWidth="1"/>
    <col min="15" max="15" width="13.42578125" style="1" customWidth="1"/>
    <col min="16" max="17" width="13.5703125" style="1" customWidth="1"/>
    <col min="18" max="22" width="13.7109375" style="1" customWidth="1"/>
    <col min="23" max="23" width="14.140625" style="1" customWidth="1"/>
    <col min="24" max="25" width="13.7109375" style="1" customWidth="1"/>
    <col min="26" max="26" width="1.42578125" style="1" customWidth="1"/>
    <col min="27" max="27" width="29.42578125" style="1" customWidth="1"/>
    <col min="28" max="28" width="13" style="1" customWidth="1"/>
    <col min="29" max="38" width="12.85546875" style="1" customWidth="1"/>
    <col min="39" max="16384" width="11.42578125" style="1"/>
  </cols>
  <sheetData>
    <row r="1" spans="1:38" x14ac:dyDescent="0.25">
      <c r="A1" s="126" t="s">
        <v>92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N1" s="126" t="s">
        <v>92</v>
      </c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AA1" s="126" t="s">
        <v>92</v>
      </c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8" ht="14.25" thickBot="1" x14ac:dyDescent="0.3">
      <c r="A2" s="1" t="s">
        <v>97</v>
      </c>
      <c r="B2" s="11" t="s">
        <v>103</v>
      </c>
      <c r="N2" s="1" t="s">
        <v>97</v>
      </c>
      <c r="O2" s="11" t="s">
        <v>104</v>
      </c>
      <c r="AA2" s="1" t="s">
        <v>97</v>
      </c>
      <c r="AB2" s="11" t="s">
        <v>105</v>
      </c>
      <c r="AC2" s="11"/>
      <c r="AD2" s="11"/>
    </row>
    <row r="3" spans="1:38" ht="26.25" thickBot="1" x14ac:dyDescent="0.3">
      <c r="A3" s="127" t="s">
        <v>50</v>
      </c>
      <c r="B3" s="12" t="s">
        <v>91</v>
      </c>
      <c r="C3" s="123" t="s">
        <v>56</v>
      </c>
      <c r="D3" s="124"/>
      <c r="E3" s="124"/>
      <c r="F3" s="124"/>
      <c r="G3" s="124"/>
      <c r="H3" s="124"/>
      <c r="I3" s="124"/>
      <c r="J3" s="124"/>
      <c r="K3" s="125"/>
      <c r="L3" s="130" t="s">
        <v>96</v>
      </c>
      <c r="N3" s="127" t="s">
        <v>50</v>
      </c>
      <c r="O3" s="12" t="s">
        <v>91</v>
      </c>
      <c r="P3" s="123" t="s">
        <v>56</v>
      </c>
      <c r="Q3" s="124"/>
      <c r="R3" s="124"/>
      <c r="S3" s="124"/>
      <c r="T3" s="124"/>
      <c r="U3" s="124"/>
      <c r="V3" s="124"/>
      <c r="W3" s="124"/>
      <c r="X3" s="125"/>
      <c r="Y3" s="130" t="s">
        <v>96</v>
      </c>
      <c r="AA3" s="127" t="s">
        <v>50</v>
      </c>
      <c r="AB3" s="4" t="s">
        <v>91</v>
      </c>
      <c r="AC3" s="133" t="s">
        <v>56</v>
      </c>
      <c r="AD3" s="134"/>
      <c r="AE3" s="134"/>
      <c r="AF3" s="134"/>
      <c r="AG3" s="134"/>
      <c r="AH3" s="134"/>
      <c r="AI3" s="134"/>
      <c r="AJ3" s="134"/>
      <c r="AK3" s="135"/>
      <c r="AL3" s="130" t="s">
        <v>96</v>
      </c>
    </row>
    <row r="4" spans="1:38" ht="16.5" customHeight="1" thickBot="1" x14ac:dyDescent="0.3">
      <c r="A4" s="128"/>
      <c r="B4" s="13" t="s">
        <v>95</v>
      </c>
      <c r="C4" s="136" t="s">
        <v>57</v>
      </c>
      <c r="D4" s="137"/>
      <c r="E4" s="137"/>
      <c r="F4" s="138"/>
      <c r="G4" s="139" t="s">
        <v>58</v>
      </c>
      <c r="H4" s="140"/>
      <c r="I4" s="140"/>
      <c r="J4" s="140"/>
      <c r="K4" s="141"/>
      <c r="L4" s="131"/>
      <c r="N4" s="128"/>
      <c r="O4" s="13" t="s">
        <v>95</v>
      </c>
      <c r="P4" s="136" t="s">
        <v>57</v>
      </c>
      <c r="Q4" s="137"/>
      <c r="R4" s="137"/>
      <c r="S4" s="138"/>
      <c r="T4" s="139" t="s">
        <v>58</v>
      </c>
      <c r="U4" s="140"/>
      <c r="V4" s="140"/>
      <c r="W4" s="140"/>
      <c r="X4" s="141"/>
      <c r="Y4" s="131"/>
      <c r="AA4" s="128"/>
      <c r="AB4" s="9" t="s">
        <v>95</v>
      </c>
      <c r="AC4" s="142" t="s">
        <v>57</v>
      </c>
      <c r="AD4" s="143"/>
      <c r="AE4" s="143"/>
      <c r="AF4" s="144"/>
      <c r="AG4" s="123" t="s">
        <v>58</v>
      </c>
      <c r="AH4" s="124"/>
      <c r="AI4" s="124"/>
      <c r="AJ4" s="124"/>
      <c r="AK4" s="125"/>
      <c r="AL4" s="131"/>
    </row>
    <row r="5" spans="1:38" s="17" customFormat="1" ht="54" customHeight="1" thickBot="1" x14ac:dyDescent="0.25">
      <c r="A5" s="129"/>
      <c r="B5" s="14">
        <v>42348</v>
      </c>
      <c r="C5" s="18" t="s">
        <v>93</v>
      </c>
      <c r="D5" s="19" t="s">
        <v>98</v>
      </c>
      <c r="E5" s="29" t="s">
        <v>55</v>
      </c>
      <c r="F5" s="25" t="s">
        <v>51</v>
      </c>
      <c r="G5" s="15" t="s">
        <v>99</v>
      </c>
      <c r="H5" s="16" t="s">
        <v>53</v>
      </c>
      <c r="I5" s="16" t="s">
        <v>54</v>
      </c>
      <c r="J5" s="29" t="s">
        <v>55</v>
      </c>
      <c r="K5" s="41" t="s">
        <v>51</v>
      </c>
      <c r="L5" s="132"/>
      <c r="M5" s="46"/>
      <c r="N5" s="129"/>
      <c r="O5" s="14">
        <v>42348</v>
      </c>
      <c r="P5" s="18" t="s">
        <v>93</v>
      </c>
      <c r="Q5" s="19" t="s">
        <v>98</v>
      </c>
      <c r="R5" s="29" t="s">
        <v>55</v>
      </c>
      <c r="S5" s="25" t="s">
        <v>51</v>
      </c>
      <c r="T5" s="15" t="s">
        <v>52</v>
      </c>
      <c r="U5" s="16" t="s">
        <v>53</v>
      </c>
      <c r="V5" s="16" t="s">
        <v>54</v>
      </c>
      <c r="W5" s="29" t="s">
        <v>55</v>
      </c>
      <c r="X5" s="41" t="s">
        <v>51</v>
      </c>
      <c r="Y5" s="132"/>
      <c r="AA5" s="129"/>
      <c r="AB5" s="10">
        <v>42348</v>
      </c>
      <c r="AC5" s="47" t="s">
        <v>93</v>
      </c>
      <c r="AD5" s="48" t="s">
        <v>98</v>
      </c>
      <c r="AE5" s="29" t="s">
        <v>55</v>
      </c>
      <c r="AF5" s="41" t="s">
        <v>51</v>
      </c>
      <c r="AG5" s="49" t="s">
        <v>52</v>
      </c>
      <c r="AH5" s="50" t="s">
        <v>53</v>
      </c>
      <c r="AI5" s="51" t="s">
        <v>54</v>
      </c>
      <c r="AJ5" s="29" t="s">
        <v>55</v>
      </c>
      <c r="AK5" s="41" t="s">
        <v>51</v>
      </c>
      <c r="AL5" s="132"/>
    </row>
    <row r="6" spans="1:38" x14ac:dyDescent="0.25">
      <c r="A6" s="52" t="s">
        <v>60</v>
      </c>
      <c r="B6" s="53" t="s">
        <v>59</v>
      </c>
      <c r="C6" s="20">
        <v>1465143.7756321568</v>
      </c>
      <c r="D6" s="35">
        <v>119868.5065616635</v>
      </c>
      <c r="E6" s="30">
        <f t="shared" ref="E6:E37" si="0">+SUM(C6:D6)</f>
        <v>1585012.2821938202</v>
      </c>
      <c r="F6" s="26">
        <v>0</v>
      </c>
      <c r="G6" s="54">
        <v>42199.640000000007</v>
      </c>
      <c r="H6" s="55">
        <v>15687.260000000002</v>
      </c>
      <c r="I6" s="55">
        <v>11970.91</v>
      </c>
      <c r="J6" s="56">
        <f>+G6+H6+I6</f>
        <v>69857.810000000012</v>
      </c>
      <c r="K6" s="42">
        <v>0</v>
      </c>
      <c r="L6" s="57">
        <v>151475.91000000003</v>
      </c>
      <c r="N6" s="52" t="s">
        <v>60</v>
      </c>
      <c r="O6" s="53" t="s">
        <v>59</v>
      </c>
      <c r="P6" s="20">
        <v>1102964.8199999998</v>
      </c>
      <c r="Q6" s="35">
        <v>0</v>
      </c>
      <c r="R6" s="30">
        <f t="shared" ref="R6:R37" si="1">+SUM(P6:Q6)</f>
        <v>1102964.8199999998</v>
      </c>
      <c r="S6" s="26">
        <v>0</v>
      </c>
      <c r="T6" s="54">
        <v>31589.630000000005</v>
      </c>
      <c r="U6" s="55">
        <v>17750.37</v>
      </c>
      <c r="V6" s="55">
        <v>24022.240000000005</v>
      </c>
      <c r="W6" s="56">
        <f>+T6+U6+V6</f>
        <v>73362.240000000005</v>
      </c>
      <c r="X6" s="26">
        <v>0</v>
      </c>
      <c r="Y6" s="120">
        <v>168231.31</v>
      </c>
      <c r="AA6" s="58" t="s">
        <v>60</v>
      </c>
      <c r="AB6" s="59" t="s">
        <v>59</v>
      </c>
      <c r="AC6" s="60">
        <f t="shared" ref="AC6:AC37" si="2">+C6/P6-1</f>
        <v>0.32836854726894815</v>
      </c>
      <c r="AD6" s="61">
        <v>0</v>
      </c>
      <c r="AE6" s="62">
        <f t="shared" ref="AE6:AE37" si="3">+E6/R6-1</f>
        <v>0.43704699683333548</v>
      </c>
      <c r="AF6" s="26">
        <v>0</v>
      </c>
      <c r="AG6" s="60">
        <f t="shared" ref="AG6:AG37" si="4">+G6/T6-1</f>
        <v>0.33587003076642552</v>
      </c>
      <c r="AH6" s="63">
        <f t="shared" ref="AH6:AH37" si="5">+H6/U6-1</f>
        <v>-0.11622912649144757</v>
      </c>
      <c r="AI6" s="64">
        <f t="shared" ref="AI6:AI37" si="6">+I6/V6-1</f>
        <v>-0.50167386555125593</v>
      </c>
      <c r="AJ6" s="65">
        <f t="shared" ref="AJ6:AL37" si="7">+J6/W6-1</f>
        <v>-4.7768852205167023E-2</v>
      </c>
      <c r="AK6" s="26">
        <v>0</v>
      </c>
      <c r="AL6" s="115">
        <f t="shared" si="7"/>
        <v>-9.9597393612401719E-2</v>
      </c>
    </row>
    <row r="7" spans="1:38" x14ac:dyDescent="0.25">
      <c r="A7" s="58" t="s">
        <v>61</v>
      </c>
      <c r="B7" s="59" t="s">
        <v>59</v>
      </c>
      <c r="C7" s="21">
        <v>1685872.473961022</v>
      </c>
      <c r="D7" s="36">
        <v>137927.0888414573</v>
      </c>
      <c r="E7" s="31">
        <f t="shared" si="0"/>
        <v>1823799.5628024794</v>
      </c>
      <c r="F7" s="27">
        <v>0</v>
      </c>
      <c r="G7" s="66">
        <v>140029.42000000001</v>
      </c>
      <c r="H7" s="67">
        <v>14837.38</v>
      </c>
      <c r="I7" s="67">
        <v>9423.52</v>
      </c>
      <c r="J7" s="68">
        <f t="shared" ref="J7:J69" si="8">+G7+H7+I7</f>
        <v>164290.32</v>
      </c>
      <c r="K7" s="43">
        <v>0</v>
      </c>
      <c r="L7" s="69">
        <v>174296.24000000002</v>
      </c>
      <c r="N7" s="58" t="s">
        <v>61</v>
      </c>
      <c r="O7" s="59" t="s">
        <v>59</v>
      </c>
      <c r="P7" s="21">
        <v>1280751.5</v>
      </c>
      <c r="Q7" s="36">
        <v>0</v>
      </c>
      <c r="R7" s="31">
        <f t="shared" si="1"/>
        <v>1280751.5</v>
      </c>
      <c r="S7" s="27">
        <v>0</v>
      </c>
      <c r="T7" s="66">
        <v>102735.27999999998</v>
      </c>
      <c r="U7" s="67">
        <v>15643.04</v>
      </c>
      <c r="V7" s="67">
        <v>30334.85</v>
      </c>
      <c r="W7" s="68">
        <f t="shared" ref="W7:W70" si="9">+T7+U7+V7</f>
        <v>148713.16999999998</v>
      </c>
      <c r="X7" s="27">
        <v>0</v>
      </c>
      <c r="Y7" s="121">
        <v>195348.49</v>
      </c>
      <c r="AA7" s="58" t="s">
        <v>61</v>
      </c>
      <c r="AB7" s="59" t="s">
        <v>59</v>
      </c>
      <c r="AC7" s="70">
        <f t="shared" si="2"/>
        <v>0.31631504937610622</v>
      </c>
      <c r="AD7" s="71">
        <v>0</v>
      </c>
      <c r="AE7" s="72">
        <f t="shared" si="3"/>
        <v>0.42400736036809583</v>
      </c>
      <c r="AF7" s="27">
        <v>0</v>
      </c>
      <c r="AG7" s="70">
        <f t="shared" si="4"/>
        <v>0.36301200522352239</v>
      </c>
      <c r="AH7" s="73">
        <f t="shared" si="5"/>
        <v>-5.1502776953840312E-2</v>
      </c>
      <c r="AI7" s="74">
        <f t="shared" si="6"/>
        <v>-0.68935003799260586</v>
      </c>
      <c r="AJ7" s="75">
        <f t="shared" si="7"/>
        <v>0.1047462709590552</v>
      </c>
      <c r="AK7" s="27">
        <v>0</v>
      </c>
      <c r="AL7" s="116">
        <f t="shared" si="7"/>
        <v>-0.10776766178228447</v>
      </c>
    </row>
    <row r="8" spans="1:38" x14ac:dyDescent="0.25">
      <c r="A8" s="58" t="s">
        <v>0</v>
      </c>
      <c r="B8" s="59" t="s">
        <v>62</v>
      </c>
      <c r="C8" s="21">
        <v>1573915.2964573284</v>
      </c>
      <c r="D8" s="36">
        <v>128767.48287689146</v>
      </c>
      <c r="E8" s="31">
        <f t="shared" si="0"/>
        <v>1702682.7793342199</v>
      </c>
      <c r="F8" s="27">
        <v>0</v>
      </c>
      <c r="G8" s="66">
        <v>65252.460000000014</v>
      </c>
      <c r="H8" s="67">
        <v>36874.639999999992</v>
      </c>
      <c r="I8" s="67">
        <v>8521.2999999999993</v>
      </c>
      <c r="J8" s="68">
        <f t="shared" si="8"/>
        <v>110648.40000000001</v>
      </c>
      <c r="K8" s="43">
        <v>0</v>
      </c>
      <c r="L8" s="69">
        <v>162721.32000000004</v>
      </c>
      <c r="N8" s="58" t="s">
        <v>0</v>
      </c>
      <c r="O8" s="59" t="s">
        <v>62</v>
      </c>
      <c r="P8" s="21">
        <v>1190402.6700000002</v>
      </c>
      <c r="Q8" s="36">
        <v>0</v>
      </c>
      <c r="R8" s="31">
        <f t="shared" si="1"/>
        <v>1190402.6700000002</v>
      </c>
      <c r="S8" s="27">
        <v>0</v>
      </c>
      <c r="T8" s="66">
        <v>53653.98</v>
      </c>
      <c r="U8" s="67">
        <v>51559.169999999991</v>
      </c>
      <c r="V8" s="67">
        <v>23059.709999999992</v>
      </c>
      <c r="W8" s="68">
        <f t="shared" si="9"/>
        <v>128272.85999999999</v>
      </c>
      <c r="X8" s="27">
        <v>0</v>
      </c>
      <c r="Y8" s="121">
        <v>181567.87999999998</v>
      </c>
      <c r="AA8" s="76" t="s">
        <v>0</v>
      </c>
      <c r="AB8" s="77" t="s">
        <v>62</v>
      </c>
      <c r="AC8" s="70">
        <f t="shared" si="2"/>
        <v>0.32217050257231716</v>
      </c>
      <c r="AD8" s="71">
        <v>0</v>
      </c>
      <c r="AE8" s="72">
        <f t="shared" si="3"/>
        <v>0.430341868549589</v>
      </c>
      <c r="AF8" s="27">
        <v>0</v>
      </c>
      <c r="AG8" s="70">
        <f t="shared" si="4"/>
        <v>0.21617184782936905</v>
      </c>
      <c r="AH8" s="73">
        <f t="shared" si="5"/>
        <v>-0.28480927834951575</v>
      </c>
      <c r="AI8" s="74">
        <f t="shared" si="6"/>
        <v>-0.63046803277231145</v>
      </c>
      <c r="AJ8" s="75">
        <f t="shared" si="7"/>
        <v>-0.13739819943205434</v>
      </c>
      <c r="AK8" s="27">
        <v>0</v>
      </c>
      <c r="AL8" s="116">
        <f t="shared" si="7"/>
        <v>-0.10379897589815967</v>
      </c>
    </row>
    <row r="9" spans="1:38" x14ac:dyDescent="0.25">
      <c r="A9" s="58" t="s">
        <v>1</v>
      </c>
      <c r="B9" s="59" t="s">
        <v>63</v>
      </c>
      <c r="C9" s="21">
        <v>1584534.1520523983</v>
      </c>
      <c r="D9" s="36">
        <v>129636.2483746842</v>
      </c>
      <c r="E9" s="31">
        <f t="shared" si="0"/>
        <v>1714170.4004270826</v>
      </c>
      <c r="F9" s="27">
        <v>0</v>
      </c>
      <c r="G9" s="66">
        <v>68497.84</v>
      </c>
      <c r="H9" s="67">
        <v>25718.920000000002</v>
      </c>
      <c r="I9" s="67">
        <v>7711.82</v>
      </c>
      <c r="J9" s="68">
        <f t="shared" si="8"/>
        <v>101928.57999999999</v>
      </c>
      <c r="K9" s="43">
        <v>0</v>
      </c>
      <c r="L9" s="69">
        <v>163819.24</v>
      </c>
      <c r="N9" s="58" t="s">
        <v>1</v>
      </c>
      <c r="O9" s="59" t="s">
        <v>63</v>
      </c>
      <c r="P9" s="21">
        <v>1200317.4200000002</v>
      </c>
      <c r="Q9" s="36">
        <v>0</v>
      </c>
      <c r="R9" s="31">
        <f t="shared" si="1"/>
        <v>1200317.4200000002</v>
      </c>
      <c r="S9" s="27">
        <v>0</v>
      </c>
      <c r="T9" s="66">
        <v>52231.070000000007</v>
      </c>
      <c r="U9" s="67">
        <v>42951.830000000009</v>
      </c>
      <c r="V9" s="67">
        <v>11719.120000000003</v>
      </c>
      <c r="W9" s="68">
        <f t="shared" si="9"/>
        <v>106902.02000000002</v>
      </c>
      <c r="X9" s="27">
        <v>0</v>
      </c>
      <c r="Y9" s="121">
        <v>183080.15</v>
      </c>
      <c r="AA9" s="58" t="s">
        <v>1</v>
      </c>
      <c r="AB9" s="59" t="s">
        <v>63</v>
      </c>
      <c r="AC9" s="70">
        <f t="shared" si="2"/>
        <v>0.32009593933277913</v>
      </c>
      <c r="AD9" s="71">
        <v>0</v>
      </c>
      <c r="AE9" s="72">
        <f t="shared" si="3"/>
        <v>0.42809757807820725</v>
      </c>
      <c r="AF9" s="27">
        <v>0</v>
      </c>
      <c r="AG9" s="70">
        <f t="shared" si="4"/>
        <v>0.31143857477934089</v>
      </c>
      <c r="AH9" s="73">
        <f t="shared" si="5"/>
        <v>-0.40121480272202614</v>
      </c>
      <c r="AI9" s="74">
        <f t="shared" si="6"/>
        <v>-0.34194547030835099</v>
      </c>
      <c r="AJ9" s="75">
        <f t="shared" si="7"/>
        <v>-4.6523349137836956E-2</v>
      </c>
      <c r="AK9" s="27">
        <v>0</v>
      </c>
      <c r="AL9" s="116">
        <f t="shared" si="7"/>
        <v>-0.10520479691544937</v>
      </c>
    </row>
    <row r="10" spans="1:38" x14ac:dyDescent="0.25">
      <c r="A10" s="58" t="s">
        <v>2</v>
      </c>
      <c r="B10" s="59" t="s">
        <v>59</v>
      </c>
      <c r="C10" s="21">
        <v>2735589.3989482257</v>
      </c>
      <c r="D10" s="36">
        <v>223808.08032055481</v>
      </c>
      <c r="E10" s="31">
        <f t="shared" si="0"/>
        <v>2959397.4792687804</v>
      </c>
      <c r="F10" s="27">
        <v>0</v>
      </c>
      <c r="G10" s="66">
        <v>409676.55000000005</v>
      </c>
      <c r="H10" s="67">
        <v>160838.87000000002</v>
      </c>
      <c r="I10" s="67">
        <v>145487.26999999999</v>
      </c>
      <c r="J10" s="68">
        <f t="shared" si="8"/>
        <v>716002.69000000006</v>
      </c>
      <c r="K10" s="43">
        <v>0</v>
      </c>
      <c r="L10" s="69">
        <v>282822.65000000002</v>
      </c>
      <c r="N10" s="58" t="s">
        <v>2</v>
      </c>
      <c r="O10" s="59" t="s">
        <v>59</v>
      </c>
      <c r="P10" s="21">
        <v>2167890.2999999998</v>
      </c>
      <c r="Q10" s="36">
        <v>0</v>
      </c>
      <c r="R10" s="31">
        <f t="shared" si="1"/>
        <v>2167890.2999999998</v>
      </c>
      <c r="S10" s="27">
        <v>0</v>
      </c>
      <c r="T10" s="66">
        <v>330513.81000000006</v>
      </c>
      <c r="U10" s="67">
        <v>136963.41</v>
      </c>
      <c r="V10" s="67">
        <v>180354.56000000003</v>
      </c>
      <c r="W10" s="68">
        <f t="shared" si="9"/>
        <v>647831.78000000014</v>
      </c>
      <c r="X10" s="27">
        <v>0</v>
      </c>
      <c r="Y10" s="121">
        <v>330660.57000000007</v>
      </c>
      <c r="AA10" s="58" t="s">
        <v>2</v>
      </c>
      <c r="AB10" s="59" t="s">
        <v>59</v>
      </c>
      <c r="AC10" s="70">
        <f t="shared" si="2"/>
        <v>0.2618670783056809</v>
      </c>
      <c r="AD10" s="71">
        <v>0</v>
      </c>
      <c r="AE10" s="72">
        <f t="shared" si="3"/>
        <v>0.36510481146983342</v>
      </c>
      <c r="AF10" s="27">
        <v>0</v>
      </c>
      <c r="AG10" s="70">
        <f t="shared" si="4"/>
        <v>0.23951416735052611</v>
      </c>
      <c r="AH10" s="73">
        <f t="shared" si="5"/>
        <v>0.17431998809024996</v>
      </c>
      <c r="AI10" s="74">
        <f t="shared" si="6"/>
        <v>-0.19332635670536991</v>
      </c>
      <c r="AJ10" s="75">
        <f t="shared" si="7"/>
        <v>0.10522933901143272</v>
      </c>
      <c r="AK10" s="27">
        <v>0</v>
      </c>
      <c r="AL10" s="116">
        <f t="shared" si="7"/>
        <v>-0.14467379645538025</v>
      </c>
    </row>
    <row r="11" spans="1:38" x14ac:dyDescent="0.25">
      <c r="A11" s="58" t="s">
        <v>3</v>
      </c>
      <c r="B11" s="59" t="s">
        <v>59</v>
      </c>
      <c r="C11" s="21">
        <v>2609540.713073778</v>
      </c>
      <c r="D11" s="36">
        <v>213495.59906026933</v>
      </c>
      <c r="E11" s="31">
        <f t="shared" si="0"/>
        <v>2823036.3121340475</v>
      </c>
      <c r="F11" s="27">
        <v>0</v>
      </c>
      <c r="G11" s="66">
        <v>424867.32999999996</v>
      </c>
      <c r="H11" s="67">
        <v>72085.350000000006</v>
      </c>
      <c r="I11" s="67">
        <v>110478.28000000001</v>
      </c>
      <c r="J11" s="68">
        <f t="shared" si="8"/>
        <v>607430.96</v>
      </c>
      <c r="K11" s="43">
        <v>0</v>
      </c>
      <c r="L11" s="69">
        <v>269790.94</v>
      </c>
      <c r="N11" s="58" t="s">
        <v>3</v>
      </c>
      <c r="O11" s="59" t="s">
        <v>59</v>
      </c>
      <c r="P11" s="21">
        <v>1993736.81</v>
      </c>
      <c r="Q11" s="36">
        <v>0</v>
      </c>
      <c r="R11" s="31">
        <f t="shared" si="1"/>
        <v>1993736.81</v>
      </c>
      <c r="S11" s="27">
        <v>0</v>
      </c>
      <c r="T11" s="66">
        <v>312272.66000000003</v>
      </c>
      <c r="U11" s="67">
        <v>69338.36</v>
      </c>
      <c r="V11" s="67">
        <v>114021.86000000002</v>
      </c>
      <c r="W11" s="68">
        <f t="shared" si="9"/>
        <v>495632.88</v>
      </c>
      <c r="X11" s="27">
        <v>0</v>
      </c>
      <c r="Y11" s="121">
        <v>304097.57</v>
      </c>
      <c r="AA11" s="58" t="s">
        <v>3</v>
      </c>
      <c r="AB11" s="59" t="s">
        <v>59</v>
      </c>
      <c r="AC11" s="70">
        <f t="shared" si="2"/>
        <v>0.30886920479427671</v>
      </c>
      <c r="AD11" s="71">
        <v>0</v>
      </c>
      <c r="AE11" s="72">
        <f t="shared" si="3"/>
        <v>0.41595234535196624</v>
      </c>
      <c r="AF11" s="27">
        <v>0</v>
      </c>
      <c r="AG11" s="70">
        <f t="shared" si="4"/>
        <v>0.36056525089324154</v>
      </c>
      <c r="AH11" s="73">
        <f t="shared" si="5"/>
        <v>3.9617175831675455E-2</v>
      </c>
      <c r="AI11" s="74">
        <f t="shared" si="6"/>
        <v>-3.1078075730390675E-2</v>
      </c>
      <c r="AJ11" s="75">
        <f t="shared" si="7"/>
        <v>0.22556631028998719</v>
      </c>
      <c r="AK11" s="27">
        <v>0</v>
      </c>
      <c r="AL11" s="116">
        <f t="shared" si="7"/>
        <v>-0.11281454830434856</v>
      </c>
    </row>
    <row r="12" spans="1:38" x14ac:dyDescent="0.25">
      <c r="A12" s="58" t="s">
        <v>4</v>
      </c>
      <c r="B12" s="59" t="s">
        <v>63</v>
      </c>
      <c r="C12" s="21">
        <v>1715461.7715786349</v>
      </c>
      <c r="D12" s="36">
        <v>140347.89216098236</v>
      </c>
      <c r="E12" s="31">
        <f t="shared" si="0"/>
        <v>1855809.6637396172</v>
      </c>
      <c r="F12" s="27">
        <v>0</v>
      </c>
      <c r="G12" s="66">
        <v>93085.260000000009</v>
      </c>
      <c r="H12" s="67">
        <v>56546.45</v>
      </c>
      <c r="I12" s="67">
        <v>32562.370000000003</v>
      </c>
      <c r="J12" s="68">
        <f t="shared" si="8"/>
        <v>182194.08000000002</v>
      </c>
      <c r="K12" s="43">
        <v>0</v>
      </c>
      <c r="L12" s="69">
        <v>177355.39</v>
      </c>
      <c r="N12" s="58" t="s">
        <v>4</v>
      </c>
      <c r="O12" s="59" t="s">
        <v>63</v>
      </c>
      <c r="P12" s="21">
        <v>1322533.4600000002</v>
      </c>
      <c r="Q12" s="36">
        <v>0</v>
      </c>
      <c r="R12" s="31">
        <f t="shared" si="1"/>
        <v>1322533.4600000002</v>
      </c>
      <c r="S12" s="27">
        <v>0</v>
      </c>
      <c r="T12" s="66">
        <v>73090.22</v>
      </c>
      <c r="U12" s="67">
        <v>39390.999999999993</v>
      </c>
      <c r="V12" s="67">
        <v>85900.349999999991</v>
      </c>
      <c r="W12" s="68">
        <f t="shared" si="9"/>
        <v>198381.57</v>
      </c>
      <c r="X12" s="27">
        <v>0</v>
      </c>
      <c r="Y12" s="121">
        <v>201721.31000000003</v>
      </c>
      <c r="AA12" s="58" t="s">
        <v>4</v>
      </c>
      <c r="AB12" s="59" t="s">
        <v>63</v>
      </c>
      <c r="AC12" s="70">
        <f t="shared" si="2"/>
        <v>0.29710273763405159</v>
      </c>
      <c r="AD12" s="71">
        <v>0</v>
      </c>
      <c r="AE12" s="72">
        <f t="shared" si="3"/>
        <v>0.40322322260157928</v>
      </c>
      <c r="AF12" s="27">
        <v>0</v>
      </c>
      <c r="AG12" s="70">
        <f t="shared" si="4"/>
        <v>0.27356655924691431</v>
      </c>
      <c r="AH12" s="73">
        <f t="shared" si="5"/>
        <v>0.4355169962681833</v>
      </c>
      <c r="AI12" s="74">
        <f t="shared" si="6"/>
        <v>-0.62092855267760827</v>
      </c>
      <c r="AJ12" s="75">
        <f t="shared" si="7"/>
        <v>-8.159775124271873E-2</v>
      </c>
      <c r="AK12" s="27">
        <v>0</v>
      </c>
      <c r="AL12" s="116">
        <f t="shared" si="7"/>
        <v>-0.12079001469899242</v>
      </c>
    </row>
    <row r="13" spans="1:38" x14ac:dyDescent="0.25">
      <c r="A13" s="58" t="s">
        <v>45</v>
      </c>
      <c r="B13" s="59" t="s">
        <v>62</v>
      </c>
      <c r="C13" s="21">
        <v>1571045.3354856879</v>
      </c>
      <c r="D13" s="36">
        <v>128532.68139100155</v>
      </c>
      <c r="E13" s="31">
        <f t="shared" si="0"/>
        <v>1699578.0168766894</v>
      </c>
      <c r="F13" s="27">
        <v>0</v>
      </c>
      <c r="G13" s="66">
        <v>117193.22999999998</v>
      </c>
      <c r="H13" s="67">
        <v>1122.93</v>
      </c>
      <c r="I13" s="67">
        <v>11947.559999999998</v>
      </c>
      <c r="J13" s="68">
        <f t="shared" si="8"/>
        <v>130263.71999999997</v>
      </c>
      <c r="K13" s="43">
        <v>0</v>
      </c>
      <c r="L13" s="69">
        <v>162424.66999999998</v>
      </c>
      <c r="N13" s="58" t="s">
        <v>45</v>
      </c>
      <c r="O13" s="59" t="s">
        <v>62</v>
      </c>
      <c r="P13" s="21">
        <v>1187141.5599999998</v>
      </c>
      <c r="Q13" s="36">
        <v>0</v>
      </c>
      <c r="R13" s="31">
        <f t="shared" si="1"/>
        <v>1187141.5599999998</v>
      </c>
      <c r="S13" s="27">
        <v>0</v>
      </c>
      <c r="T13" s="66">
        <v>86418.170000000013</v>
      </c>
      <c r="U13" s="67">
        <v>2734.72</v>
      </c>
      <c r="V13" s="67">
        <v>9402.91</v>
      </c>
      <c r="W13" s="68">
        <f t="shared" si="9"/>
        <v>98555.800000000017</v>
      </c>
      <c r="X13" s="27">
        <v>0</v>
      </c>
      <c r="Y13" s="121">
        <v>181070.49</v>
      </c>
      <c r="AA13" s="58" t="s">
        <v>45</v>
      </c>
      <c r="AB13" s="59" t="s">
        <v>62</v>
      </c>
      <c r="AC13" s="70">
        <f t="shared" si="2"/>
        <v>0.32338500177324114</v>
      </c>
      <c r="AD13" s="71">
        <v>0</v>
      </c>
      <c r="AE13" s="72">
        <f t="shared" si="3"/>
        <v>0.43165573015293113</v>
      </c>
      <c r="AF13" s="27">
        <v>0</v>
      </c>
      <c r="AG13" s="70">
        <f t="shared" si="4"/>
        <v>0.35611793214320508</v>
      </c>
      <c r="AH13" s="73">
        <f t="shared" si="5"/>
        <v>-0.58938026562134327</v>
      </c>
      <c r="AI13" s="74">
        <f t="shared" si="6"/>
        <v>0.27062366863024301</v>
      </c>
      <c r="AJ13" s="75">
        <f t="shared" si="7"/>
        <v>0.32172556054539614</v>
      </c>
      <c r="AK13" s="27">
        <v>0</v>
      </c>
      <c r="AL13" s="116">
        <f t="shared" si="7"/>
        <v>-0.10297547656716455</v>
      </c>
    </row>
    <row r="14" spans="1:38" x14ac:dyDescent="0.25">
      <c r="A14" s="58" t="s">
        <v>5</v>
      </c>
      <c r="B14" s="59" t="s">
        <v>63</v>
      </c>
      <c r="C14" s="21">
        <v>2219053.823272381</v>
      </c>
      <c r="D14" s="36">
        <v>181548.50889008678</v>
      </c>
      <c r="E14" s="31">
        <f t="shared" si="0"/>
        <v>2400602.3321624678</v>
      </c>
      <c r="F14" s="27">
        <v>0</v>
      </c>
      <c r="G14" s="66">
        <v>213506.47</v>
      </c>
      <c r="H14" s="67">
        <v>100959.90000000002</v>
      </c>
      <c r="I14" s="67">
        <v>117515.54000000001</v>
      </c>
      <c r="J14" s="68">
        <f t="shared" si="8"/>
        <v>431981.91000000003</v>
      </c>
      <c r="K14" s="43">
        <v>0</v>
      </c>
      <c r="L14" s="69">
        <v>229419.88999999998</v>
      </c>
      <c r="N14" s="58" t="s">
        <v>5</v>
      </c>
      <c r="O14" s="59" t="s">
        <v>63</v>
      </c>
      <c r="P14" s="21">
        <v>1666156.6700000004</v>
      </c>
      <c r="Q14" s="36">
        <v>0</v>
      </c>
      <c r="R14" s="31">
        <f t="shared" si="1"/>
        <v>1666156.6700000004</v>
      </c>
      <c r="S14" s="27">
        <v>0</v>
      </c>
      <c r="T14" s="66">
        <v>160650.49999999997</v>
      </c>
      <c r="U14" s="67">
        <v>95710.780000000028</v>
      </c>
      <c r="V14" s="67">
        <v>143741.51</v>
      </c>
      <c r="W14" s="68">
        <f t="shared" si="9"/>
        <v>400102.79000000004</v>
      </c>
      <c r="X14" s="27">
        <v>0</v>
      </c>
      <c r="Y14" s="121">
        <v>254132.94999999998</v>
      </c>
      <c r="AA14" s="58" t="s">
        <v>5</v>
      </c>
      <c r="AB14" s="59" t="s">
        <v>63</v>
      </c>
      <c r="AC14" s="70">
        <f t="shared" si="2"/>
        <v>0.33183983428904096</v>
      </c>
      <c r="AD14" s="71">
        <v>0</v>
      </c>
      <c r="AE14" s="72">
        <f t="shared" si="3"/>
        <v>0.4408022819141415</v>
      </c>
      <c r="AF14" s="27">
        <v>0</v>
      </c>
      <c r="AG14" s="70">
        <f t="shared" si="4"/>
        <v>0.32901217238664082</v>
      </c>
      <c r="AH14" s="73">
        <f t="shared" si="5"/>
        <v>5.4843560986547191E-2</v>
      </c>
      <c r="AI14" s="74">
        <f t="shared" si="6"/>
        <v>-0.18245230622664255</v>
      </c>
      <c r="AJ14" s="75">
        <f t="shared" si="7"/>
        <v>7.9677324919428916E-2</v>
      </c>
      <c r="AK14" s="27">
        <v>0</v>
      </c>
      <c r="AL14" s="116">
        <f t="shared" si="7"/>
        <v>-9.7244611531090319E-2</v>
      </c>
    </row>
    <row r="15" spans="1:38" x14ac:dyDescent="0.25">
      <c r="A15" s="58" t="s">
        <v>64</v>
      </c>
      <c r="B15" s="59" t="s">
        <v>59</v>
      </c>
      <c r="C15" s="21">
        <v>7451136.1726214672</v>
      </c>
      <c r="D15" s="36">
        <v>609603.35774170689</v>
      </c>
      <c r="E15" s="31">
        <f t="shared" si="0"/>
        <v>8060739.5303631742</v>
      </c>
      <c r="F15" s="27">
        <v>0</v>
      </c>
      <c r="G15" s="66">
        <v>1817258.37</v>
      </c>
      <c r="H15" s="67">
        <v>652362.99000000022</v>
      </c>
      <c r="I15" s="67">
        <v>579239.84</v>
      </c>
      <c r="J15" s="68">
        <f t="shared" si="8"/>
        <v>3048861.2</v>
      </c>
      <c r="K15" s="43">
        <v>0</v>
      </c>
      <c r="L15" s="69">
        <v>770345.92999999993</v>
      </c>
      <c r="N15" s="58" t="s">
        <v>64</v>
      </c>
      <c r="O15" s="59" t="s">
        <v>59</v>
      </c>
      <c r="P15" s="21">
        <v>5816490.1900000004</v>
      </c>
      <c r="Q15" s="36">
        <v>0</v>
      </c>
      <c r="R15" s="31">
        <f t="shared" si="1"/>
        <v>5816490.1900000004</v>
      </c>
      <c r="S15" s="27">
        <v>0</v>
      </c>
      <c r="T15" s="66">
        <v>1356696.53</v>
      </c>
      <c r="U15" s="67">
        <v>592043.79000000015</v>
      </c>
      <c r="V15" s="67">
        <v>666719.08000000007</v>
      </c>
      <c r="W15" s="68">
        <f t="shared" si="9"/>
        <v>2615459.4000000004</v>
      </c>
      <c r="X15" s="27">
        <v>0</v>
      </c>
      <c r="Y15" s="121">
        <v>887168.5</v>
      </c>
      <c r="AA15" s="58" t="s">
        <v>64</v>
      </c>
      <c r="AB15" s="59" t="s">
        <v>59</v>
      </c>
      <c r="AC15" s="70">
        <f t="shared" si="2"/>
        <v>0.28103648922709978</v>
      </c>
      <c r="AD15" s="71">
        <v>0</v>
      </c>
      <c r="AE15" s="72">
        <f t="shared" si="3"/>
        <v>0.38584253855041295</v>
      </c>
      <c r="AF15" s="27">
        <v>0</v>
      </c>
      <c r="AG15" s="70">
        <f t="shared" si="4"/>
        <v>0.33947299916806006</v>
      </c>
      <c r="AH15" s="73">
        <f t="shared" si="5"/>
        <v>0.10188300429601682</v>
      </c>
      <c r="AI15" s="74">
        <f t="shared" si="6"/>
        <v>-0.13120854438424068</v>
      </c>
      <c r="AJ15" s="75">
        <f t="shared" si="7"/>
        <v>0.16570771467528789</v>
      </c>
      <c r="AK15" s="27">
        <v>0</v>
      </c>
      <c r="AL15" s="116">
        <f t="shared" si="7"/>
        <v>-0.13168025014413842</v>
      </c>
    </row>
    <row r="16" spans="1:38" x14ac:dyDescent="0.25">
      <c r="A16" s="58" t="s">
        <v>65</v>
      </c>
      <c r="B16" s="59" t="s">
        <v>62</v>
      </c>
      <c r="C16" s="21">
        <v>6449778.0900064055</v>
      </c>
      <c r="D16" s="36">
        <v>527678.77129985462</v>
      </c>
      <c r="E16" s="31">
        <f t="shared" si="0"/>
        <v>6977456.8613062603</v>
      </c>
      <c r="F16" s="27">
        <v>0</v>
      </c>
      <c r="G16" s="66">
        <v>1241398.5700000003</v>
      </c>
      <c r="H16" s="67">
        <v>977574.82000000007</v>
      </c>
      <c r="I16" s="67">
        <v>604680.15999999992</v>
      </c>
      <c r="J16" s="68">
        <f t="shared" si="8"/>
        <v>2823653.5500000007</v>
      </c>
      <c r="K16" s="43">
        <v>0</v>
      </c>
      <c r="L16" s="69">
        <v>666819.14</v>
      </c>
      <c r="N16" s="58" t="s">
        <v>65</v>
      </c>
      <c r="O16" s="59" t="s">
        <v>62</v>
      </c>
      <c r="P16" s="21">
        <v>4807201</v>
      </c>
      <c r="Q16" s="36">
        <v>0</v>
      </c>
      <c r="R16" s="31">
        <f t="shared" si="1"/>
        <v>4807201</v>
      </c>
      <c r="S16" s="27">
        <v>0</v>
      </c>
      <c r="T16" s="66">
        <v>946342.72</v>
      </c>
      <c r="U16" s="67">
        <v>884528.35999999987</v>
      </c>
      <c r="V16" s="67">
        <v>671648.97999999986</v>
      </c>
      <c r="W16" s="68">
        <f t="shared" si="9"/>
        <v>2502520.0599999996</v>
      </c>
      <c r="X16" s="27">
        <v>0</v>
      </c>
      <c r="Y16" s="121">
        <v>733225.22</v>
      </c>
      <c r="AA16" s="58" t="s">
        <v>65</v>
      </c>
      <c r="AB16" s="59" t="s">
        <v>62</v>
      </c>
      <c r="AC16" s="70">
        <f t="shared" si="2"/>
        <v>0.34169095280318129</v>
      </c>
      <c r="AD16" s="71">
        <v>0</v>
      </c>
      <c r="AE16" s="72">
        <f t="shared" si="3"/>
        <v>0.45145935468607612</v>
      </c>
      <c r="AF16" s="27">
        <v>0</v>
      </c>
      <c r="AG16" s="70">
        <f t="shared" si="4"/>
        <v>0.3117854068766972</v>
      </c>
      <c r="AH16" s="73">
        <f t="shared" si="5"/>
        <v>0.10519330324241971</v>
      </c>
      <c r="AI16" s="74">
        <f t="shared" si="6"/>
        <v>-9.9708064769189364E-2</v>
      </c>
      <c r="AJ16" s="75">
        <f t="shared" si="7"/>
        <v>0.12832404228559957</v>
      </c>
      <c r="AK16" s="27">
        <v>0</v>
      </c>
      <c r="AL16" s="116">
        <f t="shared" si="7"/>
        <v>-9.0567097514730799E-2</v>
      </c>
    </row>
    <row r="17" spans="1:38" x14ac:dyDescent="0.25">
      <c r="A17" s="58" t="s">
        <v>48</v>
      </c>
      <c r="B17" s="59" t="s">
        <v>62</v>
      </c>
      <c r="C17" s="21">
        <v>1918281.9134444639</v>
      </c>
      <c r="D17" s="36">
        <v>156941.31316882305</v>
      </c>
      <c r="E17" s="31">
        <f t="shared" si="0"/>
        <v>2075223.2266132869</v>
      </c>
      <c r="F17" s="27">
        <v>0</v>
      </c>
      <c r="G17" s="66">
        <v>135491.48000000001</v>
      </c>
      <c r="H17" s="67">
        <v>132226.04999999999</v>
      </c>
      <c r="I17" s="67">
        <v>42079.74</v>
      </c>
      <c r="J17" s="68">
        <f t="shared" si="8"/>
        <v>309797.27</v>
      </c>
      <c r="K17" s="43">
        <v>0</v>
      </c>
      <c r="L17" s="69">
        <v>198324.18</v>
      </c>
      <c r="N17" s="58" t="s">
        <v>48</v>
      </c>
      <c r="O17" s="59" t="s">
        <v>62</v>
      </c>
      <c r="P17" s="21">
        <v>1397867.93</v>
      </c>
      <c r="Q17" s="36">
        <v>0</v>
      </c>
      <c r="R17" s="31">
        <f t="shared" si="1"/>
        <v>1397867.93</v>
      </c>
      <c r="S17" s="27">
        <v>0</v>
      </c>
      <c r="T17" s="66">
        <v>97339.7</v>
      </c>
      <c r="U17" s="67">
        <v>73104.550000000017</v>
      </c>
      <c r="V17" s="67">
        <v>33736.529999999992</v>
      </c>
      <c r="W17" s="68">
        <f t="shared" si="9"/>
        <v>204180.78</v>
      </c>
      <c r="X17" s="27">
        <v>0</v>
      </c>
      <c r="Y17" s="121">
        <v>213211.80000000002</v>
      </c>
      <c r="AA17" s="58" t="s">
        <v>48</v>
      </c>
      <c r="AB17" s="59" t="s">
        <v>62</v>
      </c>
      <c r="AC17" s="70">
        <f t="shared" si="2"/>
        <v>0.37229123887580995</v>
      </c>
      <c r="AD17" s="71">
        <v>0</v>
      </c>
      <c r="AE17" s="72">
        <f t="shared" si="3"/>
        <v>0.48456315655892257</v>
      </c>
      <c r="AF17" s="27">
        <v>0</v>
      </c>
      <c r="AG17" s="70">
        <f t="shared" si="4"/>
        <v>0.39194470498676304</v>
      </c>
      <c r="AH17" s="73">
        <f t="shared" si="5"/>
        <v>0.80872531189919039</v>
      </c>
      <c r="AI17" s="74">
        <f t="shared" si="6"/>
        <v>0.24730492436536911</v>
      </c>
      <c r="AJ17" s="75">
        <f t="shared" si="7"/>
        <v>0.51726950009692407</v>
      </c>
      <c r="AK17" s="27">
        <v>0</v>
      </c>
      <c r="AL17" s="116">
        <f t="shared" si="7"/>
        <v>-6.9825497463086084E-2</v>
      </c>
    </row>
    <row r="18" spans="1:38" x14ac:dyDescent="0.25">
      <c r="A18" s="58" t="s">
        <v>66</v>
      </c>
      <c r="B18" s="59" t="s">
        <v>62</v>
      </c>
      <c r="C18" s="21">
        <v>1587576.3106823373</v>
      </c>
      <c r="D18" s="36">
        <v>129885.13794972749</v>
      </c>
      <c r="E18" s="31">
        <f t="shared" si="0"/>
        <v>1717461.4486320647</v>
      </c>
      <c r="F18" s="27">
        <v>0</v>
      </c>
      <c r="G18" s="66">
        <v>144439.77999999994</v>
      </c>
      <c r="H18" s="67">
        <v>24090.580000000005</v>
      </c>
      <c r="I18" s="67">
        <v>6748.2</v>
      </c>
      <c r="J18" s="68">
        <f t="shared" si="8"/>
        <v>175278.55999999997</v>
      </c>
      <c r="K18" s="43">
        <v>0</v>
      </c>
      <c r="L18" s="69">
        <v>164133.74</v>
      </c>
      <c r="N18" s="58" t="s">
        <v>66</v>
      </c>
      <c r="O18" s="59" t="s">
        <v>62</v>
      </c>
      <c r="P18" s="21">
        <v>1212136.3099999998</v>
      </c>
      <c r="Q18" s="36">
        <v>0</v>
      </c>
      <c r="R18" s="31">
        <f t="shared" si="1"/>
        <v>1212136.3099999998</v>
      </c>
      <c r="S18" s="27">
        <v>0</v>
      </c>
      <c r="T18" s="66">
        <v>105956.97</v>
      </c>
      <c r="U18" s="67">
        <v>19448.02</v>
      </c>
      <c r="V18" s="67">
        <v>67623.650000000009</v>
      </c>
      <c r="W18" s="68">
        <f t="shared" si="9"/>
        <v>193028.64</v>
      </c>
      <c r="X18" s="27">
        <v>0</v>
      </c>
      <c r="Y18" s="121">
        <v>184882.84</v>
      </c>
      <c r="AA18" s="58" t="s">
        <v>66</v>
      </c>
      <c r="AB18" s="59" t="s">
        <v>62</v>
      </c>
      <c r="AC18" s="70">
        <f t="shared" si="2"/>
        <v>0.30973414259188181</v>
      </c>
      <c r="AD18" s="71">
        <v>0</v>
      </c>
      <c r="AE18" s="72">
        <f t="shared" si="3"/>
        <v>0.41688804671816571</v>
      </c>
      <c r="AF18" s="27">
        <v>0</v>
      </c>
      <c r="AG18" s="70">
        <f t="shared" si="4"/>
        <v>0.36319281308251772</v>
      </c>
      <c r="AH18" s="73">
        <f t="shared" si="5"/>
        <v>0.23871633204819842</v>
      </c>
      <c r="AI18" s="74">
        <f t="shared" si="6"/>
        <v>-0.90020946813725677</v>
      </c>
      <c r="AJ18" s="75">
        <f t="shared" si="7"/>
        <v>-9.1955680773589066E-2</v>
      </c>
      <c r="AK18" s="27">
        <v>0</v>
      </c>
      <c r="AL18" s="116">
        <f t="shared" si="7"/>
        <v>-0.112228371221472</v>
      </c>
    </row>
    <row r="19" spans="1:38" x14ac:dyDescent="0.25">
      <c r="A19" s="58" t="s">
        <v>67</v>
      </c>
      <c r="B19" s="59" t="s">
        <v>62</v>
      </c>
      <c r="C19" s="21">
        <v>1474184.1526928239</v>
      </c>
      <c r="D19" s="36">
        <v>120608.1312422167</v>
      </c>
      <c r="E19" s="31">
        <f t="shared" si="0"/>
        <v>1594792.2839350407</v>
      </c>
      <c r="F19" s="27">
        <v>0</v>
      </c>
      <c r="G19" s="66">
        <v>85755.81</v>
      </c>
      <c r="H19" s="67">
        <v>20287.07</v>
      </c>
      <c r="I19" s="67">
        <v>9011.4900000000016</v>
      </c>
      <c r="J19" s="68">
        <f t="shared" si="8"/>
        <v>115054.37000000001</v>
      </c>
      <c r="K19" s="43">
        <v>0</v>
      </c>
      <c r="L19" s="69">
        <v>152410.55000000002</v>
      </c>
      <c r="N19" s="58" t="s">
        <v>67</v>
      </c>
      <c r="O19" s="59" t="s">
        <v>62</v>
      </c>
      <c r="P19" s="21">
        <v>1121393.52</v>
      </c>
      <c r="Q19" s="36">
        <v>0</v>
      </c>
      <c r="R19" s="31">
        <f t="shared" si="1"/>
        <v>1121393.52</v>
      </c>
      <c r="S19" s="27">
        <v>0</v>
      </c>
      <c r="T19" s="66">
        <v>64511.510000000009</v>
      </c>
      <c r="U19" s="67">
        <v>20560.330000000002</v>
      </c>
      <c r="V19" s="67">
        <v>12804.809999999998</v>
      </c>
      <c r="W19" s="68">
        <f t="shared" si="9"/>
        <v>97876.650000000009</v>
      </c>
      <c r="X19" s="27">
        <v>0</v>
      </c>
      <c r="Y19" s="121">
        <v>171042.15000000002</v>
      </c>
      <c r="AA19" s="58" t="s">
        <v>67</v>
      </c>
      <c r="AB19" s="59" t="s">
        <v>62</v>
      </c>
      <c r="AC19" s="70">
        <f t="shared" si="2"/>
        <v>0.31460020626195861</v>
      </c>
      <c r="AD19" s="71">
        <v>0</v>
      </c>
      <c r="AE19" s="72">
        <f t="shared" si="3"/>
        <v>0.42215221997630303</v>
      </c>
      <c r="AF19" s="27">
        <v>0</v>
      </c>
      <c r="AG19" s="70">
        <f t="shared" si="4"/>
        <v>0.32931022696569934</v>
      </c>
      <c r="AH19" s="73">
        <f t="shared" si="5"/>
        <v>-1.3290642708555844E-2</v>
      </c>
      <c r="AI19" s="74">
        <f t="shared" si="6"/>
        <v>-0.29624180288500934</v>
      </c>
      <c r="AJ19" s="75">
        <f t="shared" si="7"/>
        <v>0.17550375906817406</v>
      </c>
      <c r="AK19" s="27">
        <v>0</v>
      </c>
      <c r="AL19" s="116">
        <f t="shared" si="7"/>
        <v>-0.10892987488756434</v>
      </c>
    </row>
    <row r="20" spans="1:38" x14ac:dyDescent="0.25">
      <c r="A20" s="58" t="s">
        <v>68</v>
      </c>
      <c r="B20" s="59" t="s">
        <v>62</v>
      </c>
      <c r="C20" s="21">
        <v>12835096.856589768</v>
      </c>
      <c r="D20" s="36">
        <v>1050083.9012266216</v>
      </c>
      <c r="E20" s="31">
        <f t="shared" si="0"/>
        <v>13885180.757816389</v>
      </c>
      <c r="F20" s="27">
        <v>0</v>
      </c>
      <c r="G20" s="66">
        <v>3420728.5900000003</v>
      </c>
      <c r="H20" s="67">
        <v>2237418.4699999993</v>
      </c>
      <c r="I20" s="67">
        <v>1175210.33</v>
      </c>
      <c r="J20" s="68">
        <f t="shared" si="8"/>
        <v>6833357.3899999997</v>
      </c>
      <c r="K20" s="43">
        <v>0</v>
      </c>
      <c r="L20" s="69">
        <v>1326974.0700000003</v>
      </c>
      <c r="N20" s="58" t="s">
        <v>68</v>
      </c>
      <c r="O20" s="59" t="s">
        <v>62</v>
      </c>
      <c r="P20" s="21">
        <v>9760715.4499999993</v>
      </c>
      <c r="Q20" s="36">
        <v>0</v>
      </c>
      <c r="R20" s="31">
        <f t="shared" si="1"/>
        <v>9760715.4499999993</v>
      </c>
      <c r="S20" s="27">
        <v>0</v>
      </c>
      <c r="T20" s="66">
        <v>2562466.71</v>
      </c>
      <c r="U20" s="67">
        <v>1974310.4000000004</v>
      </c>
      <c r="V20" s="67">
        <v>1332105.97</v>
      </c>
      <c r="W20" s="68">
        <f t="shared" si="9"/>
        <v>5868883.0800000001</v>
      </c>
      <c r="X20" s="27">
        <v>0</v>
      </c>
      <c r="Y20" s="121">
        <v>1488767.11</v>
      </c>
      <c r="AA20" s="58" t="s">
        <v>68</v>
      </c>
      <c r="AB20" s="59" t="s">
        <v>62</v>
      </c>
      <c r="AC20" s="70">
        <f t="shared" si="2"/>
        <v>0.31497500591411765</v>
      </c>
      <c r="AD20" s="71">
        <v>0</v>
      </c>
      <c r="AE20" s="72">
        <f t="shared" si="3"/>
        <v>0.42255768329117616</v>
      </c>
      <c r="AF20" s="27">
        <v>0</v>
      </c>
      <c r="AG20" s="70">
        <f t="shared" si="4"/>
        <v>0.33493581659056959</v>
      </c>
      <c r="AH20" s="73">
        <f t="shared" si="5"/>
        <v>0.13326580764605134</v>
      </c>
      <c r="AI20" s="74">
        <f t="shared" si="6"/>
        <v>-0.11778014927746316</v>
      </c>
      <c r="AJ20" s="75">
        <f t="shared" si="7"/>
        <v>0.16433694398969001</v>
      </c>
      <c r="AK20" s="27">
        <v>0</v>
      </c>
      <c r="AL20" s="116">
        <f t="shared" si="7"/>
        <v>-0.10867585595708107</v>
      </c>
    </row>
    <row r="21" spans="1:38" x14ac:dyDescent="0.25">
      <c r="A21" s="58" t="s">
        <v>6</v>
      </c>
      <c r="B21" s="59" t="s">
        <v>62</v>
      </c>
      <c r="C21" s="21">
        <v>27241411.246323526</v>
      </c>
      <c r="D21" s="36">
        <v>2228714.5719333985</v>
      </c>
      <c r="E21" s="31">
        <f t="shared" si="0"/>
        <v>29470125.818256926</v>
      </c>
      <c r="F21" s="27">
        <v>0</v>
      </c>
      <c r="G21" s="66">
        <v>9111818.3899999987</v>
      </c>
      <c r="H21" s="67">
        <v>4519357.0299999993</v>
      </c>
      <c r="I21" s="67">
        <v>2092982.2300000002</v>
      </c>
      <c r="J21" s="68">
        <f t="shared" si="8"/>
        <v>15724157.649999999</v>
      </c>
      <c r="K21" s="43">
        <v>0</v>
      </c>
      <c r="L21" s="69">
        <v>2816390.6</v>
      </c>
      <c r="N21" s="58" t="s">
        <v>6</v>
      </c>
      <c r="O21" s="59" t="s">
        <v>62</v>
      </c>
      <c r="P21" s="21">
        <v>20158731.57</v>
      </c>
      <c r="Q21" s="36">
        <v>0</v>
      </c>
      <c r="R21" s="31">
        <f t="shared" si="1"/>
        <v>20158731.57</v>
      </c>
      <c r="S21" s="27">
        <v>0</v>
      </c>
      <c r="T21" s="66">
        <v>6713150.7700000005</v>
      </c>
      <c r="U21" s="67">
        <v>3946150.3100000005</v>
      </c>
      <c r="V21" s="67">
        <v>2362377.2100000004</v>
      </c>
      <c r="W21" s="68">
        <f t="shared" si="9"/>
        <v>13021678.290000003</v>
      </c>
      <c r="X21" s="27">
        <v>0</v>
      </c>
      <c r="Y21" s="121">
        <v>3074739.43</v>
      </c>
      <c r="AA21" s="58" t="s">
        <v>6</v>
      </c>
      <c r="AB21" s="59" t="s">
        <v>62</v>
      </c>
      <c r="AC21" s="70">
        <f t="shared" si="2"/>
        <v>0.35134550265374287</v>
      </c>
      <c r="AD21" s="71">
        <v>0</v>
      </c>
      <c r="AE21" s="72">
        <f t="shared" si="3"/>
        <v>0.46190377682859962</v>
      </c>
      <c r="AF21" s="27">
        <v>0</v>
      </c>
      <c r="AG21" s="70">
        <f t="shared" si="4"/>
        <v>0.35730876635741016</v>
      </c>
      <c r="AH21" s="73">
        <f t="shared" si="5"/>
        <v>0.14525719371292745</v>
      </c>
      <c r="AI21" s="74">
        <f t="shared" si="6"/>
        <v>-0.11403554811638239</v>
      </c>
      <c r="AJ21" s="75">
        <f t="shared" si="7"/>
        <v>0.20753694722095584</v>
      </c>
      <c r="AK21" s="27">
        <v>0</v>
      </c>
      <c r="AL21" s="116">
        <f t="shared" si="7"/>
        <v>-8.4022999633500683E-2</v>
      </c>
    </row>
    <row r="22" spans="1:38" x14ac:dyDescent="0.25">
      <c r="A22" s="58" t="s">
        <v>7</v>
      </c>
      <c r="B22" s="59" t="s">
        <v>62</v>
      </c>
      <c r="C22" s="21">
        <v>1523777.0782827702</v>
      </c>
      <c r="D22" s="36">
        <v>124665.50091839454</v>
      </c>
      <c r="E22" s="31">
        <f t="shared" si="0"/>
        <v>1648442.5792011647</v>
      </c>
      <c r="F22" s="27">
        <v>0</v>
      </c>
      <c r="G22" s="66">
        <v>76027.06</v>
      </c>
      <c r="H22" s="67">
        <v>15297.570000000002</v>
      </c>
      <c r="I22" s="67">
        <v>28534.42</v>
      </c>
      <c r="J22" s="68">
        <f t="shared" si="8"/>
        <v>119859.05</v>
      </c>
      <c r="K22" s="43">
        <v>0</v>
      </c>
      <c r="L22" s="69">
        <v>157537.79</v>
      </c>
      <c r="N22" s="58" t="s">
        <v>7</v>
      </c>
      <c r="O22" s="59" t="s">
        <v>62</v>
      </c>
      <c r="P22" s="21">
        <v>1155887.2</v>
      </c>
      <c r="Q22" s="36">
        <v>0</v>
      </c>
      <c r="R22" s="31">
        <f t="shared" si="1"/>
        <v>1155887.2</v>
      </c>
      <c r="S22" s="27">
        <v>0</v>
      </c>
      <c r="T22" s="66">
        <v>55932.11</v>
      </c>
      <c r="U22" s="67">
        <v>31390.759999999995</v>
      </c>
      <c r="V22" s="67">
        <v>9422.1299999999992</v>
      </c>
      <c r="W22" s="68">
        <f t="shared" si="9"/>
        <v>96745</v>
      </c>
      <c r="X22" s="27">
        <v>0</v>
      </c>
      <c r="Y22" s="121">
        <v>176303.36999999997</v>
      </c>
      <c r="AA22" s="58" t="s">
        <v>7</v>
      </c>
      <c r="AB22" s="59" t="s">
        <v>62</v>
      </c>
      <c r="AC22" s="70">
        <f t="shared" si="2"/>
        <v>0.31827489592649716</v>
      </c>
      <c r="AD22" s="71">
        <v>0</v>
      </c>
      <c r="AE22" s="72">
        <f t="shared" si="3"/>
        <v>0.42612754877912362</v>
      </c>
      <c r="AF22" s="27">
        <v>0</v>
      </c>
      <c r="AG22" s="70">
        <f t="shared" si="4"/>
        <v>0.35927394836347126</v>
      </c>
      <c r="AH22" s="73">
        <f t="shared" si="5"/>
        <v>-0.51267283748466097</v>
      </c>
      <c r="AI22" s="74">
        <f t="shared" si="6"/>
        <v>2.0284468586190174</v>
      </c>
      <c r="AJ22" s="75">
        <f t="shared" si="7"/>
        <v>0.23891725670577291</v>
      </c>
      <c r="AK22" s="27">
        <v>0</v>
      </c>
      <c r="AL22" s="116">
        <f t="shared" si="7"/>
        <v>-0.10643914520749076</v>
      </c>
    </row>
    <row r="23" spans="1:38" x14ac:dyDescent="0.25">
      <c r="A23" s="58" t="s">
        <v>8</v>
      </c>
      <c r="B23" s="59" t="s">
        <v>59</v>
      </c>
      <c r="C23" s="21">
        <v>4991837.9164130669</v>
      </c>
      <c r="D23" s="36">
        <v>408399.61646777485</v>
      </c>
      <c r="E23" s="31">
        <f t="shared" si="0"/>
        <v>5400237.5328808418</v>
      </c>
      <c r="F23" s="27">
        <v>0</v>
      </c>
      <c r="G23" s="66">
        <v>906335.78000000014</v>
      </c>
      <c r="H23" s="67">
        <v>769340.60999999987</v>
      </c>
      <c r="I23" s="67">
        <v>376834.5199999999</v>
      </c>
      <c r="J23" s="68">
        <f t="shared" si="8"/>
        <v>2052510.9100000001</v>
      </c>
      <c r="K23" s="43">
        <v>0</v>
      </c>
      <c r="L23" s="69">
        <v>516087.99</v>
      </c>
      <c r="N23" s="58" t="s">
        <v>8</v>
      </c>
      <c r="O23" s="59" t="s">
        <v>59</v>
      </c>
      <c r="P23" s="21">
        <v>3808548.83</v>
      </c>
      <c r="Q23" s="36">
        <v>0</v>
      </c>
      <c r="R23" s="31">
        <f t="shared" si="1"/>
        <v>3808548.83</v>
      </c>
      <c r="S23" s="27">
        <v>0</v>
      </c>
      <c r="T23" s="66">
        <v>706087.07999999984</v>
      </c>
      <c r="U23" s="67">
        <v>628144.1599999998</v>
      </c>
      <c r="V23" s="67">
        <v>495965.27000000008</v>
      </c>
      <c r="W23" s="68">
        <f t="shared" si="9"/>
        <v>1830196.5099999998</v>
      </c>
      <c r="X23" s="27">
        <v>0</v>
      </c>
      <c r="Y23" s="121">
        <v>580904.39</v>
      </c>
      <c r="AA23" s="58" t="s">
        <v>8</v>
      </c>
      <c r="AB23" s="59" t="s">
        <v>59</v>
      </c>
      <c r="AC23" s="70">
        <f t="shared" si="2"/>
        <v>0.31069290147792761</v>
      </c>
      <c r="AD23" s="71">
        <v>0</v>
      </c>
      <c r="AE23" s="72">
        <f t="shared" si="3"/>
        <v>0.41792524500226547</v>
      </c>
      <c r="AF23" s="27">
        <v>0</v>
      </c>
      <c r="AG23" s="70">
        <f t="shared" si="4"/>
        <v>0.28360340483782864</v>
      </c>
      <c r="AH23" s="73">
        <f t="shared" si="5"/>
        <v>0.224783511479276</v>
      </c>
      <c r="AI23" s="74">
        <f t="shared" si="6"/>
        <v>-0.24019978253719287</v>
      </c>
      <c r="AJ23" s="75">
        <f t="shared" si="7"/>
        <v>0.12147023490936526</v>
      </c>
      <c r="AK23" s="27">
        <v>0</v>
      </c>
      <c r="AL23" s="116">
        <f t="shared" si="7"/>
        <v>-0.11157843031621784</v>
      </c>
    </row>
    <row r="24" spans="1:38" x14ac:dyDescent="0.25">
      <c r="A24" s="58" t="s">
        <v>9</v>
      </c>
      <c r="B24" s="59" t="s">
        <v>59</v>
      </c>
      <c r="C24" s="21">
        <v>4163107.9862421765</v>
      </c>
      <c r="D24" s="36">
        <v>340598.33940220135</v>
      </c>
      <c r="E24" s="31">
        <f t="shared" si="0"/>
        <v>4503706.3256443776</v>
      </c>
      <c r="F24" s="27">
        <v>0</v>
      </c>
      <c r="G24" s="66">
        <v>785846.67999999993</v>
      </c>
      <c r="H24" s="67">
        <v>360998.38000000006</v>
      </c>
      <c r="I24" s="67">
        <v>363899.10000000003</v>
      </c>
      <c r="J24" s="68">
        <f t="shared" si="8"/>
        <v>1510744.1600000001</v>
      </c>
      <c r="K24" s="43">
        <v>0</v>
      </c>
      <c r="L24" s="69">
        <v>430408.65</v>
      </c>
      <c r="N24" s="58" t="s">
        <v>9</v>
      </c>
      <c r="O24" s="59" t="s">
        <v>59</v>
      </c>
      <c r="P24" s="21">
        <v>3160414.19</v>
      </c>
      <c r="Q24" s="36">
        <v>0</v>
      </c>
      <c r="R24" s="31">
        <f t="shared" si="1"/>
        <v>3160414.19</v>
      </c>
      <c r="S24" s="27">
        <v>0</v>
      </c>
      <c r="T24" s="66">
        <v>591946.2300000001</v>
      </c>
      <c r="U24" s="67">
        <v>359108.56</v>
      </c>
      <c r="V24" s="67">
        <v>372251.85</v>
      </c>
      <c r="W24" s="68">
        <f t="shared" si="9"/>
        <v>1323306.6400000001</v>
      </c>
      <c r="X24" s="27">
        <v>0</v>
      </c>
      <c r="Y24" s="121">
        <v>482046.71</v>
      </c>
      <c r="AA24" s="58" t="s">
        <v>9</v>
      </c>
      <c r="AB24" s="59" t="s">
        <v>59</v>
      </c>
      <c r="AC24" s="70">
        <f t="shared" si="2"/>
        <v>0.31726657835382532</v>
      </c>
      <c r="AD24" s="71">
        <v>0</v>
      </c>
      <c r="AE24" s="72">
        <f t="shared" si="3"/>
        <v>0.42503673723993041</v>
      </c>
      <c r="AF24" s="27">
        <v>0</v>
      </c>
      <c r="AG24" s="70">
        <f t="shared" si="4"/>
        <v>0.32756429583139646</v>
      </c>
      <c r="AH24" s="73">
        <f t="shared" si="5"/>
        <v>5.2625311966945088E-3</v>
      </c>
      <c r="AI24" s="74">
        <f t="shared" si="6"/>
        <v>-2.2438437847924542E-2</v>
      </c>
      <c r="AJ24" s="75">
        <f t="shared" si="7"/>
        <v>0.14164330045226703</v>
      </c>
      <c r="AK24" s="27">
        <v>0</v>
      </c>
      <c r="AL24" s="116">
        <f t="shared" si="7"/>
        <v>-0.10712252345835949</v>
      </c>
    </row>
    <row r="25" spans="1:38" x14ac:dyDescent="0.25">
      <c r="A25" s="58" t="s">
        <v>69</v>
      </c>
      <c r="B25" s="59" t="s">
        <v>62</v>
      </c>
      <c r="C25" s="21">
        <v>1422008.2622284009</v>
      </c>
      <c r="D25" s="36">
        <v>116339.44022873792</v>
      </c>
      <c r="E25" s="31">
        <f t="shared" si="0"/>
        <v>1538347.7024571388</v>
      </c>
      <c r="F25" s="27">
        <v>0</v>
      </c>
      <c r="G25" s="66">
        <v>54191.18</v>
      </c>
      <c r="H25" s="67">
        <v>11443.39</v>
      </c>
      <c r="I25" s="67">
        <v>823.4</v>
      </c>
      <c r="J25" s="68">
        <f t="shared" si="8"/>
        <v>66457.97</v>
      </c>
      <c r="K25" s="43">
        <v>0</v>
      </c>
      <c r="L25" s="69">
        <v>147016.25</v>
      </c>
      <c r="N25" s="58" t="s">
        <v>69</v>
      </c>
      <c r="O25" s="59" t="s">
        <v>62</v>
      </c>
      <c r="P25" s="21">
        <v>1078123.2500000002</v>
      </c>
      <c r="Q25" s="36">
        <v>0</v>
      </c>
      <c r="R25" s="31">
        <f t="shared" si="1"/>
        <v>1078123.2500000002</v>
      </c>
      <c r="S25" s="27">
        <v>0</v>
      </c>
      <c r="T25" s="66">
        <v>40075.33</v>
      </c>
      <c r="U25" s="67">
        <v>16013.979999999998</v>
      </c>
      <c r="V25" s="67">
        <v>2978.67</v>
      </c>
      <c r="W25" s="68">
        <f t="shared" si="9"/>
        <v>59067.979999999996</v>
      </c>
      <c r="X25" s="27">
        <v>0</v>
      </c>
      <c r="Y25" s="121">
        <v>164442.28999999998</v>
      </c>
      <c r="AA25" s="58" t="s">
        <v>69</v>
      </c>
      <c r="AB25" s="59" t="s">
        <v>62</v>
      </c>
      <c r="AC25" s="70">
        <f t="shared" si="2"/>
        <v>0.31896632618617637</v>
      </c>
      <c r="AD25" s="71">
        <v>0</v>
      </c>
      <c r="AE25" s="72">
        <f t="shared" si="3"/>
        <v>0.42687554735243727</v>
      </c>
      <c r="AF25" s="27">
        <v>0</v>
      </c>
      <c r="AG25" s="70">
        <f t="shared" si="4"/>
        <v>0.35223290737718194</v>
      </c>
      <c r="AH25" s="73">
        <f t="shared" si="5"/>
        <v>-0.28541249583176698</v>
      </c>
      <c r="AI25" s="74">
        <f t="shared" si="6"/>
        <v>-0.72356790111022706</v>
      </c>
      <c r="AJ25" s="75">
        <f t="shared" si="7"/>
        <v>0.12510991572760743</v>
      </c>
      <c r="AK25" s="27">
        <v>0</v>
      </c>
      <c r="AL25" s="116">
        <f t="shared" si="7"/>
        <v>-0.10597055051957727</v>
      </c>
    </row>
    <row r="26" spans="1:38" x14ac:dyDescent="0.25">
      <c r="A26" s="58" t="s">
        <v>38</v>
      </c>
      <c r="B26" s="59" t="s">
        <v>62</v>
      </c>
      <c r="C26" s="21">
        <v>1630740.5236958093</v>
      </c>
      <c r="D26" s="36">
        <v>133416.55229751189</v>
      </c>
      <c r="E26" s="31">
        <f t="shared" si="0"/>
        <v>1764157.0759933211</v>
      </c>
      <c r="F26" s="27">
        <v>0</v>
      </c>
      <c r="G26" s="66">
        <v>239129.83999999997</v>
      </c>
      <c r="H26" s="67">
        <v>26795.430000000004</v>
      </c>
      <c r="I26" s="67">
        <v>9334.52</v>
      </c>
      <c r="J26" s="68">
        <f t="shared" si="8"/>
        <v>275259.78999999998</v>
      </c>
      <c r="K26" s="43">
        <v>0</v>
      </c>
      <c r="L26" s="69">
        <v>168596.34</v>
      </c>
      <c r="N26" s="58" t="s">
        <v>38</v>
      </c>
      <c r="O26" s="59" t="s">
        <v>62</v>
      </c>
      <c r="P26" s="21">
        <v>1243040.51</v>
      </c>
      <c r="Q26" s="36">
        <v>0</v>
      </c>
      <c r="R26" s="31">
        <f t="shared" si="1"/>
        <v>1243040.51</v>
      </c>
      <c r="S26" s="27">
        <v>0</v>
      </c>
      <c r="T26" s="66">
        <v>176513.75000000003</v>
      </c>
      <c r="U26" s="67">
        <v>32198.659999999996</v>
      </c>
      <c r="V26" s="67">
        <v>16090.890000000001</v>
      </c>
      <c r="W26" s="68">
        <f t="shared" si="9"/>
        <v>224803.30000000005</v>
      </c>
      <c r="X26" s="27">
        <v>0</v>
      </c>
      <c r="Y26" s="121">
        <v>189596.53000000003</v>
      </c>
      <c r="AA26" s="58" t="s">
        <v>38</v>
      </c>
      <c r="AB26" s="59" t="s">
        <v>62</v>
      </c>
      <c r="AC26" s="70">
        <f t="shared" si="2"/>
        <v>0.31189652354596986</v>
      </c>
      <c r="AD26" s="71">
        <v>0</v>
      </c>
      <c r="AE26" s="72">
        <f t="shared" si="3"/>
        <v>0.41922733957666525</v>
      </c>
      <c r="AF26" s="27">
        <v>0</v>
      </c>
      <c r="AG26" s="70">
        <f t="shared" si="4"/>
        <v>0.35473774705936467</v>
      </c>
      <c r="AH26" s="73">
        <f t="shared" si="5"/>
        <v>-0.16780915727548884</v>
      </c>
      <c r="AI26" s="74">
        <f t="shared" si="6"/>
        <v>-0.41988789930202741</v>
      </c>
      <c r="AJ26" s="75">
        <f t="shared" si="7"/>
        <v>0.22444728346959275</v>
      </c>
      <c r="AK26" s="27">
        <v>0</v>
      </c>
      <c r="AL26" s="116">
        <f t="shared" si="7"/>
        <v>-0.1107625229217013</v>
      </c>
    </row>
    <row r="27" spans="1:38" x14ac:dyDescent="0.25">
      <c r="A27" s="58" t="s">
        <v>70</v>
      </c>
      <c r="B27" s="59" t="s">
        <v>59</v>
      </c>
      <c r="C27" s="21">
        <v>5215809.6706398856</v>
      </c>
      <c r="D27" s="36">
        <v>426723.52442662424</v>
      </c>
      <c r="E27" s="31">
        <f t="shared" si="0"/>
        <v>5642533.1950665098</v>
      </c>
      <c r="F27" s="27">
        <v>0</v>
      </c>
      <c r="G27" s="66">
        <v>876511.41</v>
      </c>
      <c r="H27" s="67">
        <v>283521.7</v>
      </c>
      <c r="I27" s="67">
        <v>198346.55999999997</v>
      </c>
      <c r="J27" s="68">
        <f t="shared" si="8"/>
        <v>1358379.6700000002</v>
      </c>
      <c r="K27" s="43">
        <v>0</v>
      </c>
      <c r="L27" s="69">
        <v>539243.62</v>
      </c>
      <c r="N27" s="58" t="s">
        <v>70</v>
      </c>
      <c r="O27" s="59" t="s">
        <v>59</v>
      </c>
      <c r="P27" s="21">
        <v>3825073.38</v>
      </c>
      <c r="Q27" s="36">
        <v>0</v>
      </c>
      <c r="R27" s="31">
        <f t="shared" si="1"/>
        <v>3825073.38</v>
      </c>
      <c r="S27" s="27">
        <v>0</v>
      </c>
      <c r="T27" s="66">
        <v>638620.14</v>
      </c>
      <c r="U27" s="67">
        <v>290861.73999999993</v>
      </c>
      <c r="V27" s="67">
        <v>227565.82000000004</v>
      </c>
      <c r="W27" s="68">
        <f t="shared" si="9"/>
        <v>1157047.7</v>
      </c>
      <c r="X27" s="27">
        <v>0</v>
      </c>
      <c r="Y27" s="121">
        <v>583424.82000000007</v>
      </c>
      <c r="AA27" s="58" t="s">
        <v>70</v>
      </c>
      <c r="AB27" s="59" t="s">
        <v>59</v>
      </c>
      <c r="AC27" s="70">
        <f t="shared" si="2"/>
        <v>0.36358421198180668</v>
      </c>
      <c r="AD27" s="71">
        <v>0</v>
      </c>
      <c r="AE27" s="72">
        <f t="shared" si="3"/>
        <v>0.47514377752055315</v>
      </c>
      <c r="AF27" s="27">
        <v>0</v>
      </c>
      <c r="AG27" s="70">
        <f t="shared" si="4"/>
        <v>0.3725082488002962</v>
      </c>
      <c r="AH27" s="73">
        <f t="shared" si="5"/>
        <v>-2.523549504998468E-2</v>
      </c>
      <c r="AI27" s="74">
        <f t="shared" si="6"/>
        <v>-0.12839915941682312</v>
      </c>
      <c r="AJ27" s="75">
        <f t="shared" si="7"/>
        <v>0.1740049005758364</v>
      </c>
      <c r="AK27" s="27">
        <v>0</v>
      </c>
      <c r="AL27" s="116">
        <f t="shared" si="7"/>
        <v>-7.5727323359331966E-2</v>
      </c>
    </row>
    <row r="28" spans="1:38" x14ac:dyDescent="0.25">
      <c r="A28" s="58" t="s">
        <v>10</v>
      </c>
      <c r="B28" s="59" t="s">
        <v>62</v>
      </c>
      <c r="C28" s="21">
        <v>3871979.1452789712</v>
      </c>
      <c r="D28" s="36">
        <v>316780.07667352771</v>
      </c>
      <c r="E28" s="31">
        <f t="shared" si="0"/>
        <v>4188759.2219524989</v>
      </c>
      <c r="F28" s="27">
        <v>0</v>
      </c>
      <c r="G28" s="66">
        <v>909448.74999999988</v>
      </c>
      <c r="H28" s="67">
        <v>177619.10999999996</v>
      </c>
      <c r="I28" s="67">
        <v>255827.27000000002</v>
      </c>
      <c r="J28" s="68">
        <f t="shared" si="8"/>
        <v>1342895.13</v>
      </c>
      <c r="K28" s="43">
        <v>0</v>
      </c>
      <c r="L28" s="69">
        <v>400309.85</v>
      </c>
      <c r="N28" s="58" t="s">
        <v>10</v>
      </c>
      <c r="O28" s="59" t="s">
        <v>62</v>
      </c>
      <c r="P28" s="21">
        <v>2967547.45</v>
      </c>
      <c r="Q28" s="36">
        <v>0</v>
      </c>
      <c r="R28" s="31">
        <f t="shared" si="1"/>
        <v>2967547.45</v>
      </c>
      <c r="S28" s="27">
        <v>0</v>
      </c>
      <c r="T28" s="66">
        <v>676333.41999999993</v>
      </c>
      <c r="U28" s="67">
        <v>165939.35999999999</v>
      </c>
      <c r="V28" s="67">
        <v>280443.53000000003</v>
      </c>
      <c r="W28" s="68">
        <f t="shared" si="9"/>
        <v>1122716.31</v>
      </c>
      <c r="X28" s="27">
        <v>0</v>
      </c>
      <c r="Y28" s="121">
        <v>452629.45</v>
      </c>
      <c r="AA28" s="58" t="s">
        <v>10</v>
      </c>
      <c r="AB28" s="59" t="s">
        <v>62</v>
      </c>
      <c r="AC28" s="70">
        <f t="shared" si="2"/>
        <v>0.30477413100133277</v>
      </c>
      <c r="AD28" s="71">
        <v>0</v>
      </c>
      <c r="AE28" s="72">
        <f t="shared" si="3"/>
        <v>0.41152223933352738</v>
      </c>
      <c r="AF28" s="27">
        <v>0</v>
      </c>
      <c r="AG28" s="70">
        <f t="shared" si="4"/>
        <v>0.34467516036690893</v>
      </c>
      <c r="AH28" s="73">
        <f t="shared" si="5"/>
        <v>7.0385651722412179E-2</v>
      </c>
      <c r="AI28" s="74">
        <f t="shared" si="6"/>
        <v>-8.7776173691723303E-2</v>
      </c>
      <c r="AJ28" s="75">
        <f t="shared" si="7"/>
        <v>0.19611260479506165</v>
      </c>
      <c r="AK28" s="27">
        <v>0</v>
      </c>
      <c r="AL28" s="116">
        <f t="shared" si="7"/>
        <v>-0.11559035763139147</v>
      </c>
    </row>
    <row r="29" spans="1:38" x14ac:dyDescent="0.25">
      <c r="A29" s="58" t="s">
        <v>11</v>
      </c>
      <c r="B29" s="59" t="s">
        <v>63</v>
      </c>
      <c r="C29" s="21">
        <v>1826557.9607908356</v>
      </c>
      <c r="D29" s="36">
        <v>149437.05767978117</v>
      </c>
      <c r="E29" s="31">
        <f t="shared" si="0"/>
        <v>1975995.0184706168</v>
      </c>
      <c r="F29" s="27">
        <v>0</v>
      </c>
      <c r="G29" s="66">
        <v>125831.29000000002</v>
      </c>
      <c r="H29" s="67">
        <v>25772.959999999999</v>
      </c>
      <c r="I29" s="67">
        <v>37888.79</v>
      </c>
      <c r="J29" s="68">
        <f t="shared" si="8"/>
        <v>189493.04000000004</v>
      </c>
      <c r="K29" s="43">
        <v>0</v>
      </c>
      <c r="L29" s="69">
        <v>188841.20000000004</v>
      </c>
      <c r="N29" s="58" t="s">
        <v>11</v>
      </c>
      <c r="O29" s="59" t="s">
        <v>63</v>
      </c>
      <c r="P29" s="21">
        <v>1394847.5300000003</v>
      </c>
      <c r="Q29" s="36">
        <v>0</v>
      </c>
      <c r="R29" s="31">
        <f t="shared" si="1"/>
        <v>1394847.5300000003</v>
      </c>
      <c r="S29" s="27">
        <v>0</v>
      </c>
      <c r="T29" s="66">
        <v>113291.58000000002</v>
      </c>
      <c r="U29" s="67">
        <v>26687.65</v>
      </c>
      <c r="V29" s="67">
        <v>35996.54</v>
      </c>
      <c r="W29" s="68">
        <f t="shared" si="9"/>
        <v>175975.77000000002</v>
      </c>
      <c r="X29" s="27">
        <v>0</v>
      </c>
      <c r="Y29" s="121">
        <v>212751.12</v>
      </c>
      <c r="AA29" s="58" t="s">
        <v>11</v>
      </c>
      <c r="AB29" s="59" t="s">
        <v>63</v>
      </c>
      <c r="AC29" s="70">
        <f t="shared" si="2"/>
        <v>0.30950367083550367</v>
      </c>
      <c r="AD29" s="71">
        <v>0</v>
      </c>
      <c r="AE29" s="72">
        <f t="shared" si="3"/>
        <v>0.41663871926605234</v>
      </c>
      <c r="AF29" s="27">
        <v>0</v>
      </c>
      <c r="AG29" s="70">
        <f t="shared" si="4"/>
        <v>0.11068527775850612</v>
      </c>
      <c r="AH29" s="73">
        <f t="shared" si="5"/>
        <v>-3.4273905720436315E-2</v>
      </c>
      <c r="AI29" s="74">
        <f t="shared" si="6"/>
        <v>5.256755232586241E-2</v>
      </c>
      <c r="AJ29" s="75">
        <f t="shared" si="7"/>
        <v>7.6813245368950511E-2</v>
      </c>
      <c r="AK29" s="27">
        <v>0</v>
      </c>
      <c r="AL29" s="116">
        <f t="shared" si="7"/>
        <v>-0.112384461242789</v>
      </c>
    </row>
    <row r="30" spans="1:38" x14ac:dyDescent="0.25">
      <c r="A30" s="58" t="s">
        <v>12</v>
      </c>
      <c r="B30" s="59" t="s">
        <v>59</v>
      </c>
      <c r="C30" s="21">
        <v>1986845.2810569538</v>
      </c>
      <c r="D30" s="36">
        <v>162550.72066673331</v>
      </c>
      <c r="E30" s="31">
        <f t="shared" si="0"/>
        <v>2149396.0017236872</v>
      </c>
      <c r="F30" s="27">
        <v>0</v>
      </c>
      <c r="G30" s="66">
        <v>174705.27000000002</v>
      </c>
      <c r="H30" s="67">
        <v>86494.329999999987</v>
      </c>
      <c r="I30" s="67">
        <v>39640.18</v>
      </c>
      <c r="J30" s="68">
        <f t="shared" si="8"/>
        <v>300839.78000000003</v>
      </c>
      <c r="K30" s="43">
        <v>0</v>
      </c>
      <c r="L30" s="69">
        <v>205412.72</v>
      </c>
      <c r="N30" s="58" t="s">
        <v>12</v>
      </c>
      <c r="O30" s="59" t="s">
        <v>59</v>
      </c>
      <c r="P30" s="21">
        <v>1517326.2399999995</v>
      </c>
      <c r="Q30" s="36">
        <v>0</v>
      </c>
      <c r="R30" s="31">
        <f t="shared" si="1"/>
        <v>1517326.2399999995</v>
      </c>
      <c r="S30" s="27">
        <v>0</v>
      </c>
      <c r="T30" s="66">
        <v>119597.64</v>
      </c>
      <c r="U30" s="67">
        <v>76443.239999999991</v>
      </c>
      <c r="V30" s="67">
        <v>96162.55</v>
      </c>
      <c r="W30" s="68">
        <f t="shared" si="9"/>
        <v>292203.43</v>
      </c>
      <c r="X30" s="27">
        <v>0</v>
      </c>
      <c r="Y30" s="121">
        <v>231432.34999999995</v>
      </c>
      <c r="AA30" s="58" t="s">
        <v>12</v>
      </c>
      <c r="AB30" s="59" t="s">
        <v>59</v>
      </c>
      <c r="AC30" s="70">
        <f t="shared" si="2"/>
        <v>0.30943842443333369</v>
      </c>
      <c r="AD30" s="71">
        <v>0</v>
      </c>
      <c r="AE30" s="72">
        <f t="shared" si="3"/>
        <v>0.41656813482886035</v>
      </c>
      <c r="AF30" s="27">
        <v>0</v>
      </c>
      <c r="AG30" s="70">
        <f t="shared" si="4"/>
        <v>0.46077522934399062</v>
      </c>
      <c r="AH30" s="73">
        <f t="shared" si="5"/>
        <v>0.13148435361975763</v>
      </c>
      <c r="AI30" s="74">
        <f t="shared" si="6"/>
        <v>-0.58777944220489164</v>
      </c>
      <c r="AJ30" s="75">
        <f t="shared" si="7"/>
        <v>2.9555950113248297E-2</v>
      </c>
      <c r="AK30" s="27">
        <v>0</v>
      </c>
      <c r="AL30" s="116">
        <f t="shared" si="7"/>
        <v>-0.11242866435915266</v>
      </c>
    </row>
    <row r="31" spans="1:38" x14ac:dyDescent="0.25">
      <c r="A31" s="58" t="s">
        <v>71</v>
      </c>
      <c r="B31" s="59" t="s">
        <v>59</v>
      </c>
      <c r="C31" s="21">
        <v>2893006.7582427035</v>
      </c>
      <c r="D31" s="36">
        <v>236686.94182161684</v>
      </c>
      <c r="E31" s="31">
        <f t="shared" si="0"/>
        <v>3129693.7000643201</v>
      </c>
      <c r="F31" s="27">
        <v>0</v>
      </c>
      <c r="G31" s="66">
        <v>348856.34000000008</v>
      </c>
      <c r="H31" s="67">
        <v>236754.71999999997</v>
      </c>
      <c r="I31" s="67">
        <v>223966.34999999998</v>
      </c>
      <c r="J31" s="68">
        <f t="shared" si="8"/>
        <v>809577.41</v>
      </c>
      <c r="K31" s="43">
        <v>0</v>
      </c>
      <c r="L31" s="69">
        <v>299097.43</v>
      </c>
      <c r="N31" s="58" t="s">
        <v>71</v>
      </c>
      <c r="O31" s="59" t="s">
        <v>59</v>
      </c>
      <c r="P31" s="21">
        <v>2216479.0699999998</v>
      </c>
      <c r="Q31" s="36">
        <v>0</v>
      </c>
      <c r="R31" s="31">
        <f t="shared" si="1"/>
        <v>2216479.0699999998</v>
      </c>
      <c r="S31" s="27">
        <v>0</v>
      </c>
      <c r="T31" s="66">
        <v>266820.44000000006</v>
      </c>
      <c r="U31" s="67">
        <v>192364.79</v>
      </c>
      <c r="V31" s="67">
        <v>153950.64000000004</v>
      </c>
      <c r="W31" s="68">
        <f t="shared" si="9"/>
        <v>613135.87000000011</v>
      </c>
      <c r="X31" s="27">
        <v>0</v>
      </c>
      <c r="Y31" s="121">
        <v>338071.62999999995</v>
      </c>
      <c r="AA31" s="58" t="s">
        <v>71</v>
      </c>
      <c r="AB31" s="59" t="s">
        <v>59</v>
      </c>
      <c r="AC31" s="70">
        <f t="shared" si="2"/>
        <v>0.30522629218542718</v>
      </c>
      <c r="AD31" s="71">
        <v>0</v>
      </c>
      <c r="AE31" s="72">
        <f t="shared" si="3"/>
        <v>0.41201139339624815</v>
      </c>
      <c r="AF31" s="27">
        <v>0</v>
      </c>
      <c r="AG31" s="70">
        <f t="shared" si="4"/>
        <v>0.30745732973081075</v>
      </c>
      <c r="AH31" s="73">
        <f t="shared" si="5"/>
        <v>0.23075912177067304</v>
      </c>
      <c r="AI31" s="74">
        <f t="shared" si="6"/>
        <v>0.45479323762473434</v>
      </c>
      <c r="AJ31" s="75">
        <f t="shared" si="7"/>
        <v>0.32038826891664307</v>
      </c>
      <c r="AK31" s="27">
        <v>0</v>
      </c>
      <c r="AL31" s="116">
        <f t="shared" si="7"/>
        <v>-0.11528385271488162</v>
      </c>
    </row>
    <row r="32" spans="1:38" x14ac:dyDescent="0.25">
      <c r="A32" s="58" t="s">
        <v>40</v>
      </c>
      <c r="B32" s="59" t="s">
        <v>62</v>
      </c>
      <c r="C32" s="21">
        <v>1453204.7379901323</v>
      </c>
      <c r="D32" s="36">
        <v>118891.7323803614</v>
      </c>
      <c r="E32" s="31">
        <f t="shared" si="0"/>
        <v>1572096.4703704936</v>
      </c>
      <c r="F32" s="27">
        <v>0</v>
      </c>
      <c r="G32" s="66">
        <v>59930.970000000008</v>
      </c>
      <c r="H32" s="67">
        <v>11714.160000000002</v>
      </c>
      <c r="I32" s="67">
        <v>4344.32</v>
      </c>
      <c r="J32" s="68">
        <f t="shared" si="8"/>
        <v>75989.450000000012</v>
      </c>
      <c r="K32" s="43">
        <v>0</v>
      </c>
      <c r="L32" s="69">
        <v>150241.55999999997</v>
      </c>
      <c r="N32" s="58" t="s">
        <v>40</v>
      </c>
      <c r="O32" s="59" t="s">
        <v>62</v>
      </c>
      <c r="P32" s="21">
        <v>1106138.4099999999</v>
      </c>
      <c r="Q32" s="36">
        <v>0</v>
      </c>
      <c r="R32" s="31">
        <f t="shared" si="1"/>
        <v>1106138.4099999999</v>
      </c>
      <c r="S32" s="27">
        <v>0</v>
      </c>
      <c r="T32" s="66">
        <v>44719.94000000001</v>
      </c>
      <c r="U32" s="67">
        <v>12919.489999999998</v>
      </c>
      <c r="V32" s="67">
        <v>10696.91</v>
      </c>
      <c r="W32" s="68">
        <f t="shared" si="9"/>
        <v>68336.340000000011</v>
      </c>
      <c r="X32" s="27">
        <v>0</v>
      </c>
      <c r="Y32" s="121">
        <v>168715.34999999995</v>
      </c>
      <c r="AA32" s="58" t="s">
        <v>40</v>
      </c>
      <c r="AB32" s="59" t="s">
        <v>62</v>
      </c>
      <c r="AC32" s="70">
        <f t="shared" si="2"/>
        <v>0.3137639239831953</v>
      </c>
      <c r="AD32" s="71">
        <v>0</v>
      </c>
      <c r="AE32" s="72">
        <f t="shared" si="3"/>
        <v>0.42124751853657605</v>
      </c>
      <c r="AF32" s="27">
        <v>0</v>
      </c>
      <c r="AG32" s="70">
        <f t="shared" si="4"/>
        <v>0.34013976762938403</v>
      </c>
      <c r="AH32" s="73">
        <f t="shared" si="5"/>
        <v>-9.3295478381886343E-2</v>
      </c>
      <c r="AI32" s="74">
        <f t="shared" si="6"/>
        <v>-0.59387150120922771</v>
      </c>
      <c r="AJ32" s="75">
        <f t="shared" si="7"/>
        <v>0.11199180406793818</v>
      </c>
      <c r="AK32" s="27">
        <v>0</v>
      </c>
      <c r="AL32" s="116">
        <f t="shared" si="7"/>
        <v>-0.10949679445290539</v>
      </c>
    </row>
    <row r="33" spans="1:38" x14ac:dyDescent="0.25">
      <c r="A33" s="58" t="s">
        <v>72</v>
      </c>
      <c r="B33" s="78" t="s">
        <v>59</v>
      </c>
      <c r="C33" s="22">
        <v>2416220.1420240784</v>
      </c>
      <c r="D33" s="37">
        <v>197679.37097072435</v>
      </c>
      <c r="E33" s="32">
        <f t="shared" si="0"/>
        <v>2613899.5129948026</v>
      </c>
      <c r="F33" s="27">
        <v>0</v>
      </c>
      <c r="G33" s="66">
        <v>236641.81999999998</v>
      </c>
      <c r="H33" s="67">
        <v>133420.66</v>
      </c>
      <c r="I33" s="67">
        <v>105262.48000000001</v>
      </c>
      <c r="J33" s="68">
        <f t="shared" si="8"/>
        <v>475324.95999999996</v>
      </c>
      <c r="K33" s="43">
        <v>0</v>
      </c>
      <c r="L33" s="69">
        <v>249804.22</v>
      </c>
      <c r="N33" s="58" t="s">
        <v>72</v>
      </c>
      <c r="O33" s="78" t="s">
        <v>59</v>
      </c>
      <c r="P33" s="22">
        <v>1833087.51</v>
      </c>
      <c r="Q33" s="36">
        <v>0</v>
      </c>
      <c r="R33" s="32">
        <f t="shared" si="1"/>
        <v>1833087.51</v>
      </c>
      <c r="S33" s="27">
        <v>0</v>
      </c>
      <c r="T33" s="66">
        <v>178000.56</v>
      </c>
      <c r="U33" s="67">
        <v>86893.680000000008</v>
      </c>
      <c r="V33" s="67">
        <v>119411.14</v>
      </c>
      <c r="W33" s="68">
        <f t="shared" si="9"/>
        <v>384305.38</v>
      </c>
      <c r="X33" s="27">
        <v>0</v>
      </c>
      <c r="Y33" s="121">
        <v>279594.32</v>
      </c>
      <c r="AA33" s="58" t="s">
        <v>72</v>
      </c>
      <c r="AB33" s="59" t="s">
        <v>59</v>
      </c>
      <c r="AC33" s="70">
        <f t="shared" si="2"/>
        <v>0.3181149993346899</v>
      </c>
      <c r="AD33" s="71">
        <v>0</v>
      </c>
      <c r="AE33" s="72">
        <f t="shared" si="3"/>
        <v>0.42595457049118313</v>
      </c>
      <c r="AF33" s="27">
        <v>0</v>
      </c>
      <c r="AG33" s="70">
        <f t="shared" si="4"/>
        <v>0.32944424444507359</v>
      </c>
      <c r="AH33" s="73">
        <f t="shared" si="5"/>
        <v>0.53544722700200964</v>
      </c>
      <c r="AI33" s="74">
        <f t="shared" si="6"/>
        <v>-0.11848693513854724</v>
      </c>
      <c r="AJ33" s="75">
        <f t="shared" si="7"/>
        <v>0.23684180533720345</v>
      </c>
      <c r="AK33" s="27">
        <v>0</v>
      </c>
      <c r="AL33" s="116">
        <f t="shared" si="7"/>
        <v>-0.10654758651749441</v>
      </c>
    </row>
    <row r="34" spans="1:38" x14ac:dyDescent="0.25">
      <c r="A34" s="58" t="s">
        <v>73</v>
      </c>
      <c r="B34" s="59" t="s">
        <v>59</v>
      </c>
      <c r="C34" s="21">
        <v>1636365.6472002245</v>
      </c>
      <c r="D34" s="36">
        <v>133876.76320985614</v>
      </c>
      <c r="E34" s="31">
        <f t="shared" si="0"/>
        <v>1770242.4104100806</v>
      </c>
      <c r="F34" s="27">
        <v>0</v>
      </c>
      <c r="G34" s="66">
        <v>81609.360000000015</v>
      </c>
      <c r="H34" s="67">
        <v>30051.400000000009</v>
      </c>
      <c r="I34" s="67">
        <v>37777.410000000003</v>
      </c>
      <c r="J34" s="68">
        <f t="shared" si="8"/>
        <v>149438.17000000004</v>
      </c>
      <c r="K34" s="43">
        <v>0</v>
      </c>
      <c r="L34" s="69">
        <v>169177.90999999997</v>
      </c>
      <c r="N34" s="58" t="s">
        <v>73</v>
      </c>
      <c r="O34" s="59" t="s">
        <v>59</v>
      </c>
      <c r="P34" s="21">
        <v>1241026.8999999999</v>
      </c>
      <c r="Q34" s="36">
        <v>0</v>
      </c>
      <c r="R34" s="31">
        <f t="shared" si="1"/>
        <v>1241026.8999999999</v>
      </c>
      <c r="S34" s="27">
        <v>0</v>
      </c>
      <c r="T34" s="66">
        <v>62169.119999999995</v>
      </c>
      <c r="U34" s="67">
        <v>30252.309999999994</v>
      </c>
      <c r="V34" s="67">
        <v>31316.2</v>
      </c>
      <c r="W34" s="68">
        <f t="shared" si="9"/>
        <v>123737.62999999999</v>
      </c>
      <c r="X34" s="27">
        <v>0</v>
      </c>
      <c r="Y34" s="121">
        <v>189289.42</v>
      </c>
      <c r="AA34" s="58" t="s">
        <v>73</v>
      </c>
      <c r="AB34" s="59" t="s">
        <v>59</v>
      </c>
      <c r="AC34" s="70">
        <f t="shared" si="2"/>
        <v>0.3185577582566701</v>
      </c>
      <c r="AD34" s="71">
        <v>0</v>
      </c>
      <c r="AE34" s="72">
        <f t="shared" si="3"/>
        <v>0.42643355306003494</v>
      </c>
      <c r="AF34" s="27">
        <v>0</v>
      </c>
      <c r="AG34" s="70">
        <f t="shared" si="4"/>
        <v>0.3126992950841192</v>
      </c>
      <c r="AH34" s="73">
        <f t="shared" si="5"/>
        <v>-6.6411457505223259E-3</v>
      </c>
      <c r="AI34" s="74">
        <f t="shared" si="6"/>
        <v>0.20632164822040999</v>
      </c>
      <c r="AJ34" s="75">
        <f t="shared" si="7"/>
        <v>0.20770189311044707</v>
      </c>
      <c r="AK34" s="27">
        <v>0</v>
      </c>
      <c r="AL34" s="116">
        <f t="shared" si="7"/>
        <v>-0.10624740674888244</v>
      </c>
    </row>
    <row r="35" spans="1:38" x14ac:dyDescent="0.25">
      <c r="A35" s="58" t="s">
        <v>13</v>
      </c>
      <c r="B35" s="59" t="s">
        <v>59</v>
      </c>
      <c r="C35" s="21">
        <v>7004541.5458245026</v>
      </c>
      <c r="D35" s="36">
        <v>573065.89852237632</v>
      </c>
      <c r="E35" s="31">
        <f t="shared" si="0"/>
        <v>7577607.4443468787</v>
      </c>
      <c r="F35" s="27">
        <v>0</v>
      </c>
      <c r="G35" s="66">
        <v>2040834.01</v>
      </c>
      <c r="H35" s="67">
        <v>907561.34000000008</v>
      </c>
      <c r="I35" s="67">
        <v>683863.34</v>
      </c>
      <c r="J35" s="68">
        <f t="shared" si="8"/>
        <v>3632258.69</v>
      </c>
      <c r="K35" s="43">
        <v>0</v>
      </c>
      <c r="L35" s="69">
        <v>724174.12</v>
      </c>
      <c r="N35" s="58" t="s">
        <v>13</v>
      </c>
      <c r="O35" s="59" t="s">
        <v>59</v>
      </c>
      <c r="P35" s="21">
        <v>5325765.63</v>
      </c>
      <c r="Q35" s="36">
        <v>0</v>
      </c>
      <c r="R35" s="31">
        <f t="shared" si="1"/>
        <v>5325765.63</v>
      </c>
      <c r="S35" s="27">
        <v>0</v>
      </c>
      <c r="T35" s="66">
        <v>1546806.07</v>
      </c>
      <c r="U35" s="67">
        <v>861237.46</v>
      </c>
      <c r="V35" s="67">
        <v>894955.66999999993</v>
      </c>
      <c r="W35" s="68">
        <f t="shared" si="9"/>
        <v>3302999.2</v>
      </c>
      <c r="X35" s="27">
        <v>0</v>
      </c>
      <c r="Y35" s="121">
        <v>812320.01</v>
      </c>
      <c r="AA35" s="58" t="s">
        <v>13</v>
      </c>
      <c r="AB35" s="59" t="s">
        <v>59</v>
      </c>
      <c r="AC35" s="70">
        <f t="shared" si="2"/>
        <v>0.3152177606855191</v>
      </c>
      <c r="AD35" s="71">
        <v>0</v>
      </c>
      <c r="AE35" s="72">
        <f t="shared" si="3"/>
        <v>0.42282029867447979</v>
      </c>
      <c r="AF35" s="27">
        <v>0</v>
      </c>
      <c r="AG35" s="70">
        <f t="shared" si="4"/>
        <v>0.31938582966641693</v>
      </c>
      <c r="AH35" s="73">
        <f t="shared" si="5"/>
        <v>5.3787581418021535E-2</v>
      </c>
      <c r="AI35" s="74">
        <f t="shared" si="6"/>
        <v>-0.2358690347198984</v>
      </c>
      <c r="AJ35" s="75">
        <f t="shared" si="7"/>
        <v>9.9685004465032812E-2</v>
      </c>
      <c r="AK35" s="27">
        <v>0</v>
      </c>
      <c r="AL35" s="116">
        <f t="shared" si="7"/>
        <v>-0.10851128731889792</v>
      </c>
    </row>
    <row r="36" spans="1:38" x14ac:dyDescent="0.25">
      <c r="A36" s="58" t="s">
        <v>74</v>
      </c>
      <c r="B36" s="59" t="s">
        <v>62</v>
      </c>
      <c r="C36" s="21">
        <v>14627817.977524962</v>
      </c>
      <c r="D36" s="36">
        <v>1196752.6493877606</v>
      </c>
      <c r="E36" s="31">
        <f t="shared" si="0"/>
        <v>15824570.626912722</v>
      </c>
      <c r="F36" s="27">
        <v>0</v>
      </c>
      <c r="G36" s="66">
        <v>3376010.5800000005</v>
      </c>
      <c r="H36" s="67">
        <v>2127383.4499999997</v>
      </c>
      <c r="I36" s="67">
        <v>1325757.3899999999</v>
      </c>
      <c r="J36" s="68">
        <f t="shared" si="8"/>
        <v>6829151.4199999999</v>
      </c>
      <c r="K36" s="43">
        <v>0</v>
      </c>
      <c r="L36" s="69">
        <v>1512317.0099999998</v>
      </c>
      <c r="N36" s="58" t="s">
        <v>74</v>
      </c>
      <c r="O36" s="59" t="s">
        <v>62</v>
      </c>
      <c r="P36" s="21">
        <v>10959413.270000001</v>
      </c>
      <c r="Q36" s="36">
        <v>0</v>
      </c>
      <c r="R36" s="31">
        <f t="shared" si="1"/>
        <v>10959413.270000001</v>
      </c>
      <c r="S36" s="27">
        <v>0</v>
      </c>
      <c r="T36" s="66">
        <v>2515522.6100000003</v>
      </c>
      <c r="U36" s="67">
        <v>1801967.94</v>
      </c>
      <c r="V36" s="67">
        <v>1584107.63</v>
      </c>
      <c r="W36" s="68">
        <f t="shared" si="9"/>
        <v>5901598.1800000006</v>
      </c>
      <c r="X36" s="27">
        <v>0</v>
      </c>
      <c r="Y36" s="121">
        <v>1671600.2299999997</v>
      </c>
      <c r="AA36" s="58" t="s">
        <v>74</v>
      </c>
      <c r="AB36" s="59" t="s">
        <v>62</v>
      </c>
      <c r="AC36" s="70">
        <f t="shared" si="2"/>
        <v>0.33472637787706683</v>
      </c>
      <c r="AD36" s="71">
        <v>0</v>
      </c>
      <c r="AE36" s="72">
        <f t="shared" si="3"/>
        <v>0.44392498366956112</v>
      </c>
      <c r="AF36" s="27">
        <v>0</v>
      </c>
      <c r="AG36" s="70">
        <f t="shared" si="4"/>
        <v>0.34207125254183279</v>
      </c>
      <c r="AH36" s="73">
        <f t="shared" si="5"/>
        <v>0.18058895653826101</v>
      </c>
      <c r="AI36" s="74">
        <f t="shared" si="6"/>
        <v>-0.16308881739304548</v>
      </c>
      <c r="AJ36" s="75">
        <f t="shared" si="7"/>
        <v>0.15716983971280807</v>
      </c>
      <c r="AK36" s="27">
        <v>0</v>
      </c>
      <c r="AL36" s="116">
        <f t="shared" si="7"/>
        <v>-9.5287866764651064E-2</v>
      </c>
    </row>
    <row r="37" spans="1:38" x14ac:dyDescent="0.25">
      <c r="A37" s="58" t="s">
        <v>14</v>
      </c>
      <c r="B37" s="59" t="s">
        <v>62</v>
      </c>
      <c r="C37" s="21">
        <v>2079430.2220020744</v>
      </c>
      <c r="D37" s="36">
        <v>170125.41660154215</v>
      </c>
      <c r="E37" s="31">
        <f t="shared" si="0"/>
        <v>2249555.6386036165</v>
      </c>
      <c r="F37" s="27">
        <v>0</v>
      </c>
      <c r="G37" s="66">
        <v>202225.17</v>
      </c>
      <c r="H37" s="67">
        <v>80453.079999999987</v>
      </c>
      <c r="I37" s="67">
        <v>42674.11</v>
      </c>
      <c r="J37" s="68">
        <f t="shared" si="8"/>
        <v>325352.36</v>
      </c>
      <c r="K37" s="43">
        <v>0</v>
      </c>
      <c r="L37" s="69">
        <v>214984.75000000006</v>
      </c>
      <c r="N37" s="58" t="s">
        <v>14</v>
      </c>
      <c r="O37" s="59" t="s">
        <v>62</v>
      </c>
      <c r="P37" s="21">
        <v>1605004.8599999999</v>
      </c>
      <c r="Q37" s="36">
        <v>0</v>
      </c>
      <c r="R37" s="31">
        <f t="shared" si="1"/>
        <v>1605004.8599999999</v>
      </c>
      <c r="S37" s="27">
        <v>0</v>
      </c>
      <c r="T37" s="66">
        <v>154064.55000000002</v>
      </c>
      <c r="U37" s="67">
        <v>75335.399999999994</v>
      </c>
      <c r="V37" s="67">
        <v>78837.17</v>
      </c>
      <c r="W37" s="68">
        <f t="shared" si="9"/>
        <v>308237.12</v>
      </c>
      <c r="X37" s="27">
        <v>0</v>
      </c>
      <c r="Y37" s="121">
        <v>244805.68000000002</v>
      </c>
      <c r="AA37" s="58" t="s">
        <v>14</v>
      </c>
      <c r="AB37" s="59" t="s">
        <v>62</v>
      </c>
      <c r="AC37" s="70">
        <f t="shared" si="2"/>
        <v>0.29559123079669347</v>
      </c>
      <c r="AD37" s="71">
        <v>0</v>
      </c>
      <c r="AE37" s="72">
        <f t="shared" si="3"/>
        <v>0.40158805413437615</v>
      </c>
      <c r="AF37" s="27">
        <v>0</v>
      </c>
      <c r="AG37" s="70">
        <f t="shared" si="4"/>
        <v>0.31260027047104599</v>
      </c>
      <c r="AH37" s="73">
        <f t="shared" si="5"/>
        <v>6.7931941690095199E-2</v>
      </c>
      <c r="AI37" s="74">
        <f t="shared" si="6"/>
        <v>-0.45870570950225631</v>
      </c>
      <c r="AJ37" s="75">
        <f t="shared" si="7"/>
        <v>5.5526213066096508E-2</v>
      </c>
      <c r="AK37" s="27">
        <v>0</v>
      </c>
      <c r="AL37" s="116">
        <f t="shared" si="7"/>
        <v>-0.12181469809033829</v>
      </c>
    </row>
    <row r="38" spans="1:38" x14ac:dyDescent="0.25">
      <c r="A38" s="58" t="s">
        <v>75</v>
      </c>
      <c r="B38" s="59" t="s">
        <v>62</v>
      </c>
      <c r="C38" s="21">
        <v>1608527.0257753127</v>
      </c>
      <c r="D38" s="36">
        <v>131599.18879672396</v>
      </c>
      <c r="E38" s="31">
        <f t="shared" ref="E38:E69" si="10">+SUM(C38:D38)</f>
        <v>1740126.2145720366</v>
      </c>
      <c r="F38" s="27">
        <v>0</v>
      </c>
      <c r="G38" s="66">
        <v>54917.490000000005</v>
      </c>
      <c r="H38" s="67">
        <v>34068.670000000006</v>
      </c>
      <c r="I38" s="67">
        <v>63303.14</v>
      </c>
      <c r="J38" s="68">
        <f t="shared" si="8"/>
        <v>152289.29999999999</v>
      </c>
      <c r="K38" s="43">
        <v>0</v>
      </c>
      <c r="L38" s="69">
        <v>166299.79999999996</v>
      </c>
      <c r="N38" s="58" t="s">
        <v>75</v>
      </c>
      <c r="O38" s="59" t="s">
        <v>62</v>
      </c>
      <c r="P38" s="21">
        <v>1234745.3799999999</v>
      </c>
      <c r="Q38" s="36">
        <v>0</v>
      </c>
      <c r="R38" s="31">
        <f t="shared" ref="R38:R69" si="11">+SUM(P38:Q38)</f>
        <v>1234745.3799999999</v>
      </c>
      <c r="S38" s="27">
        <v>0</v>
      </c>
      <c r="T38" s="66">
        <v>40633.599999999999</v>
      </c>
      <c r="U38" s="67">
        <v>42164.610000000008</v>
      </c>
      <c r="V38" s="67">
        <v>34838.299999999996</v>
      </c>
      <c r="W38" s="68">
        <f t="shared" si="9"/>
        <v>117636.51000000001</v>
      </c>
      <c r="X38" s="27">
        <v>0</v>
      </c>
      <c r="Y38" s="121">
        <v>188331.29</v>
      </c>
      <c r="AA38" s="58" t="s">
        <v>75</v>
      </c>
      <c r="AB38" s="59" t="s">
        <v>62</v>
      </c>
      <c r="AC38" s="70">
        <f t="shared" ref="AC38:AC69" si="12">+C38/P38-1</f>
        <v>0.30271961477216691</v>
      </c>
      <c r="AD38" s="71">
        <v>0</v>
      </c>
      <c r="AE38" s="72">
        <f t="shared" ref="AE38:AE69" si="13">+E38/R38-1</f>
        <v>0.40929963598813934</v>
      </c>
      <c r="AF38" s="27">
        <v>0</v>
      </c>
      <c r="AG38" s="70">
        <f t="shared" ref="AG38:AG69" si="14">+G38/T38-1</f>
        <v>0.35152903016223047</v>
      </c>
      <c r="AH38" s="73">
        <f t="shared" ref="AH38:AH69" si="15">+H38/U38-1</f>
        <v>-0.19200794220556061</v>
      </c>
      <c r="AI38" s="74">
        <f t="shared" ref="AI38:AI69" si="16">+I38/V38-1</f>
        <v>0.81705594130597659</v>
      </c>
      <c r="AJ38" s="75">
        <f t="shared" ref="AJ38:AL69" si="17">+J38/W38-1</f>
        <v>0.29457512807885888</v>
      </c>
      <c r="AK38" s="27">
        <v>0</v>
      </c>
      <c r="AL38" s="116">
        <f t="shared" si="17"/>
        <v>-0.11698263204165404</v>
      </c>
    </row>
    <row r="39" spans="1:38" x14ac:dyDescent="0.25">
      <c r="A39" s="58" t="s">
        <v>37</v>
      </c>
      <c r="B39" s="59" t="s">
        <v>62</v>
      </c>
      <c r="C39" s="21">
        <v>1521337.6114568762</v>
      </c>
      <c r="D39" s="36">
        <v>124465.91965538815</v>
      </c>
      <c r="E39" s="31">
        <f t="shared" si="10"/>
        <v>1645803.5311122644</v>
      </c>
      <c r="F39" s="27">
        <v>0</v>
      </c>
      <c r="G39" s="66">
        <v>71972.95</v>
      </c>
      <c r="H39" s="67">
        <v>38578.17</v>
      </c>
      <c r="I39" s="67">
        <v>13336.73</v>
      </c>
      <c r="J39" s="68">
        <f t="shared" si="8"/>
        <v>123887.84999999999</v>
      </c>
      <c r="K39" s="43">
        <v>0</v>
      </c>
      <c r="L39" s="69">
        <v>157285.57000000004</v>
      </c>
      <c r="N39" s="58" t="s">
        <v>37</v>
      </c>
      <c r="O39" s="59" t="s">
        <v>62</v>
      </c>
      <c r="P39" s="21">
        <v>1158404.1299999999</v>
      </c>
      <c r="Q39" s="36">
        <v>0</v>
      </c>
      <c r="R39" s="31">
        <f t="shared" si="11"/>
        <v>1158404.1299999999</v>
      </c>
      <c r="S39" s="27">
        <v>0</v>
      </c>
      <c r="T39" s="66">
        <v>53818.55</v>
      </c>
      <c r="U39" s="67">
        <v>41701.06</v>
      </c>
      <c r="V39" s="67">
        <v>17297.52</v>
      </c>
      <c r="W39" s="68">
        <f t="shared" si="9"/>
        <v>112817.13</v>
      </c>
      <c r="X39" s="27">
        <v>0</v>
      </c>
      <c r="Y39" s="121">
        <v>176687.25000000003</v>
      </c>
      <c r="AA39" s="58" t="s">
        <v>37</v>
      </c>
      <c r="AB39" s="59" t="s">
        <v>62</v>
      </c>
      <c r="AC39" s="70">
        <f t="shared" si="12"/>
        <v>0.3133047198794745</v>
      </c>
      <c r="AD39" s="71">
        <v>0</v>
      </c>
      <c r="AE39" s="72">
        <f t="shared" si="13"/>
        <v>0.420750745348486</v>
      </c>
      <c r="AF39" s="27">
        <v>0</v>
      </c>
      <c r="AG39" s="70">
        <f t="shared" si="14"/>
        <v>0.33732607065779341</v>
      </c>
      <c r="AH39" s="73">
        <f t="shared" si="15"/>
        <v>-7.4887544824999597E-2</v>
      </c>
      <c r="AI39" s="74">
        <f t="shared" si="16"/>
        <v>-0.22898022375461924</v>
      </c>
      <c r="AJ39" s="75">
        <f t="shared" si="17"/>
        <v>9.8129778695841496E-2</v>
      </c>
      <c r="AK39" s="27">
        <v>0</v>
      </c>
      <c r="AL39" s="116">
        <f t="shared" si="17"/>
        <v>-0.10980803651650017</v>
      </c>
    </row>
    <row r="40" spans="1:38" x14ac:dyDescent="0.25">
      <c r="A40" s="58" t="s">
        <v>15</v>
      </c>
      <c r="B40" s="59" t="s">
        <v>59</v>
      </c>
      <c r="C40" s="21">
        <v>2144119.1423028493</v>
      </c>
      <c r="D40" s="36">
        <v>175417.84209350095</v>
      </c>
      <c r="E40" s="31">
        <f t="shared" si="10"/>
        <v>2319536.9843963501</v>
      </c>
      <c r="F40" s="27">
        <v>0</v>
      </c>
      <c r="G40" s="66">
        <v>237466.18000000002</v>
      </c>
      <c r="H40" s="67">
        <v>19844.189999999999</v>
      </c>
      <c r="I40" s="67">
        <v>48661.3</v>
      </c>
      <c r="J40" s="68">
        <f t="shared" si="8"/>
        <v>305971.67000000004</v>
      </c>
      <c r="K40" s="43">
        <v>0</v>
      </c>
      <c r="L40" s="69">
        <v>221672.69000000003</v>
      </c>
      <c r="N40" s="58" t="s">
        <v>15</v>
      </c>
      <c r="O40" s="59" t="s">
        <v>59</v>
      </c>
      <c r="P40" s="21">
        <v>1607281.1199999999</v>
      </c>
      <c r="Q40" s="36">
        <v>0</v>
      </c>
      <c r="R40" s="31">
        <f t="shared" si="11"/>
        <v>1607281.1199999999</v>
      </c>
      <c r="S40" s="27">
        <v>0</v>
      </c>
      <c r="T40" s="66">
        <v>175066.89</v>
      </c>
      <c r="U40" s="67">
        <v>16994.55</v>
      </c>
      <c r="V40" s="67">
        <v>34841.960000000006</v>
      </c>
      <c r="W40" s="68">
        <f t="shared" si="9"/>
        <v>226903.40000000002</v>
      </c>
      <c r="X40" s="27">
        <v>0</v>
      </c>
      <c r="Y40" s="121">
        <v>245152.86</v>
      </c>
      <c r="AA40" s="58" t="s">
        <v>15</v>
      </c>
      <c r="AB40" s="59" t="s">
        <v>59</v>
      </c>
      <c r="AC40" s="70">
        <f t="shared" si="12"/>
        <v>0.33400381278842461</v>
      </c>
      <c r="AD40" s="71">
        <v>0</v>
      </c>
      <c r="AE40" s="72">
        <f t="shared" si="13"/>
        <v>0.44314330301867177</v>
      </c>
      <c r="AF40" s="27">
        <v>0</v>
      </c>
      <c r="AG40" s="70">
        <f t="shared" si="14"/>
        <v>0.35643113326569065</v>
      </c>
      <c r="AH40" s="73">
        <f t="shared" si="15"/>
        <v>0.1676796384723338</v>
      </c>
      <c r="AI40" s="74">
        <f t="shared" si="16"/>
        <v>0.39662923670195349</v>
      </c>
      <c r="AJ40" s="75">
        <f t="shared" si="17"/>
        <v>0.34846666026159157</v>
      </c>
      <c r="AK40" s="27">
        <v>0</v>
      </c>
      <c r="AL40" s="116">
        <f t="shared" si="17"/>
        <v>-9.5777671123232877E-2</v>
      </c>
    </row>
    <row r="41" spans="1:38" x14ac:dyDescent="0.25">
      <c r="A41" s="58" t="s">
        <v>16</v>
      </c>
      <c r="B41" s="59" t="s">
        <v>62</v>
      </c>
      <c r="C41" s="21">
        <v>1661162.109995198</v>
      </c>
      <c r="D41" s="36">
        <v>135905.4480479451</v>
      </c>
      <c r="E41" s="31">
        <f t="shared" si="10"/>
        <v>1797067.558043143</v>
      </c>
      <c r="F41" s="27">
        <v>0</v>
      </c>
      <c r="G41" s="66">
        <v>112303.81999999999</v>
      </c>
      <c r="H41" s="67">
        <v>12372.140000000001</v>
      </c>
      <c r="I41" s="67">
        <v>25521.1</v>
      </c>
      <c r="J41" s="68">
        <f t="shared" si="8"/>
        <v>150197.06</v>
      </c>
      <c r="K41" s="43">
        <v>0</v>
      </c>
      <c r="L41" s="69">
        <v>171741.52000000002</v>
      </c>
      <c r="N41" s="58" t="s">
        <v>16</v>
      </c>
      <c r="O41" s="59" t="s">
        <v>62</v>
      </c>
      <c r="P41" s="21">
        <v>1254859.3799999999</v>
      </c>
      <c r="Q41" s="36">
        <v>0</v>
      </c>
      <c r="R41" s="31">
        <f t="shared" si="11"/>
        <v>1254859.3799999999</v>
      </c>
      <c r="S41" s="27">
        <v>0</v>
      </c>
      <c r="T41" s="66">
        <v>82877.13</v>
      </c>
      <c r="U41" s="67">
        <v>11779.41</v>
      </c>
      <c r="V41" s="67">
        <v>32410.709999999995</v>
      </c>
      <c r="W41" s="68">
        <f t="shared" si="9"/>
        <v>127067.25</v>
      </c>
      <c r="X41" s="27">
        <v>0</v>
      </c>
      <c r="Y41" s="121">
        <v>191399.22999999998</v>
      </c>
      <c r="AA41" s="58" t="s">
        <v>16</v>
      </c>
      <c r="AB41" s="59" t="s">
        <v>62</v>
      </c>
      <c r="AC41" s="70">
        <f t="shared" si="12"/>
        <v>0.32378347444412303</v>
      </c>
      <c r="AD41" s="71">
        <v>0</v>
      </c>
      <c r="AE41" s="72">
        <f t="shared" si="13"/>
        <v>0.43208680325849991</v>
      </c>
      <c r="AF41" s="27">
        <v>0</v>
      </c>
      <c r="AG41" s="70">
        <f t="shared" si="14"/>
        <v>0.35506405687552145</v>
      </c>
      <c r="AH41" s="73">
        <f t="shared" si="15"/>
        <v>5.0319158599624325E-2</v>
      </c>
      <c r="AI41" s="74">
        <f t="shared" si="16"/>
        <v>-0.21257201708941265</v>
      </c>
      <c r="AJ41" s="75">
        <f t="shared" si="17"/>
        <v>0.18202809929387787</v>
      </c>
      <c r="AK41" s="27">
        <v>0</v>
      </c>
      <c r="AL41" s="116">
        <f t="shared" si="17"/>
        <v>-0.10270527211629832</v>
      </c>
    </row>
    <row r="42" spans="1:38" x14ac:dyDescent="0.25">
      <c r="A42" s="58" t="s">
        <v>17</v>
      </c>
      <c r="B42" s="59" t="s">
        <v>59</v>
      </c>
      <c r="C42" s="21">
        <v>4918051.2198321912</v>
      </c>
      <c r="D42" s="36">
        <v>402362.87026554503</v>
      </c>
      <c r="E42" s="31">
        <f t="shared" si="10"/>
        <v>5320414.0900977366</v>
      </c>
      <c r="F42" s="27">
        <v>0</v>
      </c>
      <c r="G42" s="66">
        <v>1347824.1700000002</v>
      </c>
      <c r="H42" s="67">
        <v>283533.11999999994</v>
      </c>
      <c r="I42" s="67">
        <v>308660.57999999996</v>
      </c>
      <c r="J42" s="68">
        <f t="shared" si="8"/>
        <v>1940017.87</v>
      </c>
      <c r="K42" s="43">
        <v>0</v>
      </c>
      <c r="L42" s="69">
        <v>508459.45</v>
      </c>
      <c r="N42" s="58" t="s">
        <v>17</v>
      </c>
      <c r="O42" s="59" t="s">
        <v>59</v>
      </c>
      <c r="P42" s="21">
        <v>3791323.89</v>
      </c>
      <c r="Q42" s="36">
        <v>0</v>
      </c>
      <c r="R42" s="31">
        <f t="shared" si="11"/>
        <v>3791323.89</v>
      </c>
      <c r="S42" s="27">
        <v>0</v>
      </c>
      <c r="T42" s="66">
        <v>1005449.97</v>
      </c>
      <c r="U42" s="67">
        <v>283670.73000000004</v>
      </c>
      <c r="V42" s="67">
        <v>297454.5</v>
      </c>
      <c r="W42" s="68">
        <f t="shared" si="9"/>
        <v>1586575.2</v>
      </c>
      <c r="X42" s="27">
        <v>0</v>
      </c>
      <c r="Y42" s="121">
        <v>578277.10999999987</v>
      </c>
      <c r="AA42" s="58" t="s">
        <v>17</v>
      </c>
      <c r="AB42" s="59" t="s">
        <v>59</v>
      </c>
      <c r="AC42" s="70">
        <f t="shared" si="12"/>
        <v>0.2971857225925878</v>
      </c>
      <c r="AD42" s="71">
        <v>0</v>
      </c>
      <c r="AE42" s="72">
        <f t="shared" si="13"/>
        <v>0.40331299684811062</v>
      </c>
      <c r="AF42" s="27">
        <v>0</v>
      </c>
      <c r="AG42" s="70">
        <f t="shared" si="14"/>
        <v>0.34051838501720799</v>
      </c>
      <c r="AH42" s="73">
        <f t="shared" si="15"/>
        <v>-4.8510468457607647E-4</v>
      </c>
      <c r="AI42" s="74">
        <f t="shared" si="16"/>
        <v>3.767325759065665E-2</v>
      </c>
      <c r="AJ42" s="75">
        <f t="shared" si="17"/>
        <v>0.22277082737710763</v>
      </c>
      <c r="AK42" s="27">
        <v>0</v>
      </c>
      <c r="AL42" s="116">
        <f t="shared" si="17"/>
        <v>-0.12073391595942617</v>
      </c>
    </row>
    <row r="43" spans="1:38" x14ac:dyDescent="0.25">
      <c r="A43" s="58" t="s">
        <v>18</v>
      </c>
      <c r="B43" s="59" t="s">
        <v>59</v>
      </c>
      <c r="C43" s="21">
        <v>2238311.2613920881</v>
      </c>
      <c r="D43" s="36">
        <v>183124.02686040816</v>
      </c>
      <c r="E43" s="31">
        <f t="shared" si="10"/>
        <v>2421435.2882524962</v>
      </c>
      <c r="F43" s="27">
        <v>0</v>
      </c>
      <c r="G43" s="66">
        <v>228024.47</v>
      </c>
      <c r="H43" s="67">
        <v>127760.67</v>
      </c>
      <c r="I43" s="67">
        <v>111833.03</v>
      </c>
      <c r="J43" s="68">
        <f t="shared" si="8"/>
        <v>467618.17000000004</v>
      </c>
      <c r="K43" s="43">
        <v>0</v>
      </c>
      <c r="L43" s="69">
        <v>231410.86999999997</v>
      </c>
      <c r="N43" s="58" t="s">
        <v>18</v>
      </c>
      <c r="O43" s="59" t="s">
        <v>59</v>
      </c>
      <c r="P43" s="21">
        <v>1720282.79</v>
      </c>
      <c r="Q43" s="36">
        <v>0</v>
      </c>
      <c r="R43" s="31">
        <f t="shared" si="11"/>
        <v>1720282.79</v>
      </c>
      <c r="S43" s="27">
        <v>0</v>
      </c>
      <c r="T43" s="66">
        <v>183958.69</v>
      </c>
      <c r="U43" s="67">
        <v>107753.40999999999</v>
      </c>
      <c r="V43" s="67">
        <v>103302.43999999999</v>
      </c>
      <c r="W43" s="68">
        <f t="shared" si="9"/>
        <v>395014.54</v>
      </c>
      <c r="X43" s="27">
        <v>0</v>
      </c>
      <c r="Y43" s="121">
        <v>262388.58</v>
      </c>
      <c r="AA43" s="58" t="s">
        <v>18</v>
      </c>
      <c r="AB43" s="59" t="s">
        <v>59</v>
      </c>
      <c r="AC43" s="70">
        <f t="shared" si="12"/>
        <v>0.30112983423620032</v>
      </c>
      <c r="AD43" s="71">
        <v>0</v>
      </c>
      <c r="AE43" s="72">
        <f t="shared" si="13"/>
        <v>0.40757978997888844</v>
      </c>
      <c r="AF43" s="27">
        <v>0</v>
      </c>
      <c r="AG43" s="70">
        <f t="shared" si="14"/>
        <v>0.23954171450122841</v>
      </c>
      <c r="AH43" s="73">
        <f t="shared" si="15"/>
        <v>0.18567635121709847</v>
      </c>
      <c r="AI43" s="74">
        <f t="shared" si="16"/>
        <v>8.2578785167126911E-2</v>
      </c>
      <c r="AJ43" s="75">
        <f t="shared" si="17"/>
        <v>0.18379989253053841</v>
      </c>
      <c r="AK43" s="27">
        <v>0</v>
      </c>
      <c r="AL43" s="116">
        <f t="shared" si="17"/>
        <v>-0.1180604354046203</v>
      </c>
    </row>
    <row r="44" spans="1:38" x14ac:dyDescent="0.25">
      <c r="A44" s="58" t="s">
        <v>76</v>
      </c>
      <c r="B44" s="59" t="s">
        <v>63</v>
      </c>
      <c r="C44" s="21">
        <v>2301909.5965236397</v>
      </c>
      <c r="D44" s="36">
        <v>188327.22778772874</v>
      </c>
      <c r="E44" s="31">
        <f t="shared" si="10"/>
        <v>2490236.8243113686</v>
      </c>
      <c r="F44" s="27">
        <v>0</v>
      </c>
      <c r="G44" s="66">
        <v>194568.86000000002</v>
      </c>
      <c r="H44" s="67">
        <v>344968.64</v>
      </c>
      <c r="I44" s="67">
        <v>131497.60999999999</v>
      </c>
      <c r="J44" s="68">
        <f t="shared" si="8"/>
        <v>671035.11</v>
      </c>
      <c r="K44" s="43">
        <v>0</v>
      </c>
      <c r="L44" s="69">
        <v>237986.09000000005</v>
      </c>
      <c r="N44" s="58" t="s">
        <v>76</v>
      </c>
      <c r="O44" s="59" t="s">
        <v>63</v>
      </c>
      <c r="P44" s="21">
        <v>1786928.1899999995</v>
      </c>
      <c r="Q44" s="36">
        <v>0</v>
      </c>
      <c r="R44" s="31">
        <f t="shared" si="11"/>
        <v>1786928.1899999995</v>
      </c>
      <c r="S44" s="27">
        <v>0</v>
      </c>
      <c r="T44" s="66">
        <v>146222.01</v>
      </c>
      <c r="U44" s="67">
        <v>273691.48999999993</v>
      </c>
      <c r="V44" s="67">
        <v>75107.22</v>
      </c>
      <c r="W44" s="68">
        <f t="shared" si="9"/>
        <v>495020.72</v>
      </c>
      <c r="X44" s="27">
        <v>0</v>
      </c>
      <c r="Y44" s="121">
        <v>272553.78999999998</v>
      </c>
      <c r="AA44" s="58" t="s">
        <v>76</v>
      </c>
      <c r="AB44" s="59" t="s">
        <v>63</v>
      </c>
      <c r="AC44" s="70">
        <f t="shared" si="12"/>
        <v>0.2881936775107008</v>
      </c>
      <c r="AD44" s="71">
        <v>0</v>
      </c>
      <c r="AE44" s="72">
        <f t="shared" si="13"/>
        <v>0.39358528129290371</v>
      </c>
      <c r="AF44" s="27">
        <v>0</v>
      </c>
      <c r="AG44" s="70">
        <f t="shared" si="14"/>
        <v>0.33064003155202148</v>
      </c>
      <c r="AH44" s="73">
        <f t="shared" si="15"/>
        <v>0.26042881347900182</v>
      </c>
      <c r="AI44" s="74">
        <f t="shared" si="16"/>
        <v>0.75079852509519029</v>
      </c>
      <c r="AJ44" s="75">
        <f t="shared" si="17"/>
        <v>0.35556974261602625</v>
      </c>
      <c r="AK44" s="27">
        <v>0</v>
      </c>
      <c r="AL44" s="116">
        <f t="shared" si="17"/>
        <v>-0.12682890962550886</v>
      </c>
    </row>
    <row r="45" spans="1:38" x14ac:dyDescent="0.25">
      <c r="A45" s="58" t="s">
        <v>77</v>
      </c>
      <c r="B45" s="59" t="s">
        <v>63</v>
      </c>
      <c r="C45" s="21">
        <v>1849201.9528570792</v>
      </c>
      <c r="D45" s="36">
        <v>151289.64140345267</v>
      </c>
      <c r="E45" s="31">
        <f t="shared" si="10"/>
        <v>2000491.5942605319</v>
      </c>
      <c r="F45" s="27">
        <v>0</v>
      </c>
      <c r="G45" s="66">
        <v>232922.03999999998</v>
      </c>
      <c r="H45" s="67">
        <v>62050.709999999985</v>
      </c>
      <c r="I45" s="67">
        <v>52747.92</v>
      </c>
      <c r="J45" s="68">
        <f t="shared" si="8"/>
        <v>347720.66999999993</v>
      </c>
      <c r="K45" s="43">
        <v>0</v>
      </c>
      <c r="L45" s="69">
        <v>191182.27</v>
      </c>
      <c r="N45" s="58" t="s">
        <v>77</v>
      </c>
      <c r="O45" s="59" t="s">
        <v>63</v>
      </c>
      <c r="P45" s="21">
        <v>1405900.3700000003</v>
      </c>
      <c r="Q45" s="36">
        <v>0</v>
      </c>
      <c r="R45" s="31">
        <f t="shared" si="11"/>
        <v>1405900.3700000003</v>
      </c>
      <c r="S45" s="27">
        <v>0</v>
      </c>
      <c r="T45" s="66">
        <v>171830.95000000004</v>
      </c>
      <c r="U45" s="67">
        <v>55822.7</v>
      </c>
      <c r="V45" s="67">
        <v>50822.060000000005</v>
      </c>
      <c r="W45" s="68">
        <f t="shared" si="9"/>
        <v>278475.71000000002</v>
      </c>
      <c r="X45" s="27">
        <v>0</v>
      </c>
      <c r="Y45" s="121">
        <v>214436.97999999998</v>
      </c>
      <c r="AA45" s="58" t="s">
        <v>77</v>
      </c>
      <c r="AB45" s="59" t="s">
        <v>63</v>
      </c>
      <c r="AC45" s="70">
        <f t="shared" si="12"/>
        <v>0.31531507659897606</v>
      </c>
      <c r="AD45" s="71">
        <v>0</v>
      </c>
      <c r="AE45" s="72">
        <f t="shared" si="13"/>
        <v>0.42292557634118233</v>
      </c>
      <c r="AF45" s="27">
        <v>0</v>
      </c>
      <c r="AG45" s="70">
        <f t="shared" si="14"/>
        <v>0.35553018824606353</v>
      </c>
      <c r="AH45" s="73">
        <f t="shared" si="15"/>
        <v>0.11156769557903834</v>
      </c>
      <c r="AI45" s="74">
        <f t="shared" si="16"/>
        <v>3.7894174301474459E-2</v>
      </c>
      <c r="AJ45" s="75">
        <f t="shared" si="17"/>
        <v>0.24865709113372914</v>
      </c>
      <c r="AK45" s="27">
        <v>0</v>
      </c>
      <c r="AL45" s="116">
        <f t="shared" si="17"/>
        <v>-0.10844542764965259</v>
      </c>
    </row>
    <row r="46" spans="1:38" x14ac:dyDescent="0.25">
      <c r="A46" s="58" t="s">
        <v>41</v>
      </c>
      <c r="B46" s="59" t="s">
        <v>59</v>
      </c>
      <c r="C46" s="21">
        <v>1478804.7898571647</v>
      </c>
      <c r="D46" s="36">
        <v>120986.16163449948</v>
      </c>
      <c r="E46" s="31">
        <f t="shared" si="10"/>
        <v>1599790.9514916642</v>
      </c>
      <c r="F46" s="27">
        <v>0</v>
      </c>
      <c r="G46" s="66">
        <v>74506.540000000008</v>
      </c>
      <c r="H46" s="67">
        <v>16627.96</v>
      </c>
      <c r="I46" s="67">
        <v>4975.57</v>
      </c>
      <c r="J46" s="68">
        <f t="shared" si="8"/>
        <v>96110.07</v>
      </c>
      <c r="K46" s="43">
        <v>0</v>
      </c>
      <c r="L46" s="69">
        <v>152888.26</v>
      </c>
      <c r="N46" s="58" t="s">
        <v>41</v>
      </c>
      <c r="O46" s="59" t="s">
        <v>59</v>
      </c>
      <c r="P46" s="21">
        <v>1132468.26</v>
      </c>
      <c r="Q46" s="36">
        <v>0</v>
      </c>
      <c r="R46" s="31">
        <f t="shared" si="11"/>
        <v>1132468.26</v>
      </c>
      <c r="S46" s="27">
        <v>0</v>
      </c>
      <c r="T46" s="66">
        <v>55655.86</v>
      </c>
      <c r="U46" s="67">
        <v>14994.409999999998</v>
      </c>
      <c r="V46" s="67">
        <v>8542.76</v>
      </c>
      <c r="W46" s="68">
        <f t="shared" si="9"/>
        <v>79193.03</v>
      </c>
      <c r="X46" s="27">
        <v>0</v>
      </c>
      <c r="Y46" s="121">
        <v>172731.35</v>
      </c>
      <c r="AA46" s="58" t="s">
        <v>41</v>
      </c>
      <c r="AB46" s="59" t="s">
        <v>59</v>
      </c>
      <c r="AC46" s="70">
        <f t="shared" si="12"/>
        <v>0.30582449159075309</v>
      </c>
      <c r="AD46" s="71">
        <v>0</v>
      </c>
      <c r="AE46" s="72">
        <f t="shared" si="13"/>
        <v>0.41265853357485183</v>
      </c>
      <c r="AF46" s="27">
        <v>0</v>
      </c>
      <c r="AG46" s="70">
        <f t="shared" si="14"/>
        <v>0.33870072261932549</v>
      </c>
      <c r="AH46" s="73">
        <f t="shared" si="15"/>
        <v>0.10894393310573758</v>
      </c>
      <c r="AI46" s="74">
        <f t="shared" si="16"/>
        <v>-0.41756879509666667</v>
      </c>
      <c r="AJ46" s="75">
        <f t="shared" si="17"/>
        <v>0.21361778934332998</v>
      </c>
      <c r="AK46" s="27">
        <v>0</v>
      </c>
      <c r="AL46" s="116">
        <f t="shared" si="17"/>
        <v>-0.11487833563507721</v>
      </c>
    </row>
    <row r="47" spans="1:38" x14ac:dyDescent="0.25">
      <c r="A47" s="58" t="s">
        <v>78</v>
      </c>
      <c r="B47" s="59" t="s">
        <v>63</v>
      </c>
      <c r="C47" s="21">
        <v>1948846.9977924346</v>
      </c>
      <c r="D47" s="36">
        <v>159441.94899355076</v>
      </c>
      <c r="E47" s="31">
        <f t="shared" si="10"/>
        <v>2108288.9467859855</v>
      </c>
      <c r="F47" s="27">
        <v>0</v>
      </c>
      <c r="G47" s="66">
        <v>160343.57999999999</v>
      </c>
      <c r="H47" s="67">
        <v>61506.239999999998</v>
      </c>
      <c r="I47" s="67">
        <v>70827.17</v>
      </c>
      <c r="J47" s="68">
        <f t="shared" si="8"/>
        <v>292676.99</v>
      </c>
      <c r="K47" s="43">
        <v>0</v>
      </c>
      <c r="L47" s="69">
        <v>201484.22</v>
      </c>
      <c r="N47" s="58" t="s">
        <v>78</v>
      </c>
      <c r="O47" s="59" t="s">
        <v>63</v>
      </c>
      <c r="P47" s="21">
        <v>1513189.62</v>
      </c>
      <c r="Q47" s="36">
        <v>0</v>
      </c>
      <c r="R47" s="31">
        <f t="shared" si="11"/>
        <v>1513189.62</v>
      </c>
      <c r="S47" s="27">
        <v>0</v>
      </c>
      <c r="T47" s="66">
        <v>121454.09</v>
      </c>
      <c r="U47" s="67">
        <v>50661.320000000007</v>
      </c>
      <c r="V47" s="67">
        <v>38847.760000000002</v>
      </c>
      <c r="W47" s="68">
        <f t="shared" si="9"/>
        <v>210963.17</v>
      </c>
      <c r="X47" s="27">
        <v>0</v>
      </c>
      <c r="Y47" s="121">
        <v>230801.43</v>
      </c>
      <c r="AA47" s="58" t="s">
        <v>78</v>
      </c>
      <c r="AB47" s="59" t="s">
        <v>63</v>
      </c>
      <c r="AC47" s="70">
        <f t="shared" si="12"/>
        <v>0.28790666551917954</v>
      </c>
      <c r="AD47" s="71">
        <v>0</v>
      </c>
      <c r="AE47" s="72">
        <f t="shared" si="13"/>
        <v>0.39327478785242076</v>
      </c>
      <c r="AF47" s="27">
        <v>0</v>
      </c>
      <c r="AG47" s="70">
        <f t="shared" si="14"/>
        <v>0.3201990974532023</v>
      </c>
      <c r="AH47" s="73">
        <f t="shared" si="15"/>
        <v>0.21406706339274195</v>
      </c>
      <c r="AI47" s="74">
        <f t="shared" si="16"/>
        <v>0.82319830023661589</v>
      </c>
      <c r="AJ47" s="75">
        <f t="shared" si="17"/>
        <v>0.3873368986634016</v>
      </c>
      <c r="AK47" s="27">
        <v>0</v>
      </c>
      <c r="AL47" s="116">
        <f t="shared" si="17"/>
        <v>-0.12702351974162374</v>
      </c>
    </row>
    <row r="48" spans="1:38" x14ac:dyDescent="0.25">
      <c r="A48" s="58" t="s">
        <v>79</v>
      </c>
      <c r="B48" s="59" t="s">
        <v>62</v>
      </c>
      <c r="C48" s="21">
        <v>2464894.6801031008</v>
      </c>
      <c r="D48" s="36">
        <v>201661.60417141736</v>
      </c>
      <c r="E48" s="31">
        <f t="shared" si="10"/>
        <v>2666556.284274518</v>
      </c>
      <c r="F48" s="27">
        <v>0</v>
      </c>
      <c r="G48" s="66">
        <v>329949.91999999993</v>
      </c>
      <c r="H48" s="67">
        <v>179364.75999999998</v>
      </c>
      <c r="I48" s="67">
        <v>115288.68</v>
      </c>
      <c r="J48" s="68">
        <f t="shared" si="8"/>
        <v>624603.35999999987</v>
      </c>
      <c r="K48" s="43">
        <v>0</v>
      </c>
      <c r="L48" s="69">
        <v>254836.49000000002</v>
      </c>
      <c r="N48" s="58" t="s">
        <v>79</v>
      </c>
      <c r="O48" s="59" t="s">
        <v>62</v>
      </c>
      <c r="P48" s="21">
        <v>1865742.6400000001</v>
      </c>
      <c r="Q48" s="36">
        <v>0</v>
      </c>
      <c r="R48" s="31">
        <f t="shared" si="11"/>
        <v>1865742.6400000001</v>
      </c>
      <c r="S48" s="27">
        <v>0</v>
      </c>
      <c r="T48" s="66">
        <v>247460.56999999998</v>
      </c>
      <c r="U48" s="67">
        <v>172286.21000000002</v>
      </c>
      <c r="V48" s="67">
        <v>102292.63</v>
      </c>
      <c r="W48" s="68">
        <f t="shared" si="9"/>
        <v>522039.41000000003</v>
      </c>
      <c r="X48" s="27">
        <v>0</v>
      </c>
      <c r="Y48" s="121">
        <v>284575.07</v>
      </c>
      <c r="AA48" s="58" t="s">
        <v>79</v>
      </c>
      <c r="AB48" s="59" t="s">
        <v>62</v>
      </c>
      <c r="AC48" s="70">
        <f t="shared" si="12"/>
        <v>0.3211332727557219</v>
      </c>
      <c r="AD48" s="71">
        <v>0</v>
      </c>
      <c r="AE48" s="72">
        <f t="shared" si="13"/>
        <v>0.42921977935526945</v>
      </c>
      <c r="AF48" s="27">
        <v>0</v>
      </c>
      <c r="AG48" s="70">
        <f t="shared" si="14"/>
        <v>0.33334340901259529</v>
      </c>
      <c r="AH48" s="73">
        <f t="shared" si="15"/>
        <v>4.1085992895194323E-2</v>
      </c>
      <c r="AI48" s="74">
        <f t="shared" si="16"/>
        <v>0.12704776482919633</v>
      </c>
      <c r="AJ48" s="75">
        <f t="shared" si="17"/>
        <v>0.19646782989046718</v>
      </c>
      <c r="AK48" s="27">
        <v>0</v>
      </c>
      <c r="AL48" s="116">
        <f t="shared" si="17"/>
        <v>-0.10450170494555266</v>
      </c>
    </row>
    <row r="49" spans="1:38" x14ac:dyDescent="0.25">
      <c r="A49" s="58" t="s">
        <v>80</v>
      </c>
      <c r="B49" s="59" t="s">
        <v>59</v>
      </c>
      <c r="C49" s="21">
        <v>4792289.5300549092</v>
      </c>
      <c r="D49" s="36">
        <v>392073.86915384867</v>
      </c>
      <c r="E49" s="31">
        <f t="shared" si="10"/>
        <v>5184363.399208758</v>
      </c>
      <c r="F49" s="27">
        <v>0</v>
      </c>
      <c r="G49" s="66">
        <v>933241.36</v>
      </c>
      <c r="H49" s="67">
        <v>368031.72000000003</v>
      </c>
      <c r="I49" s="67">
        <v>353523.49</v>
      </c>
      <c r="J49" s="68">
        <f t="shared" si="8"/>
        <v>1654796.57</v>
      </c>
      <c r="K49" s="43">
        <v>0</v>
      </c>
      <c r="L49" s="69">
        <v>495457.43</v>
      </c>
      <c r="N49" s="58" t="s">
        <v>80</v>
      </c>
      <c r="O49" s="59" t="s">
        <v>59</v>
      </c>
      <c r="P49" s="21">
        <v>3623036.07</v>
      </c>
      <c r="Q49" s="36">
        <v>0</v>
      </c>
      <c r="R49" s="31">
        <f t="shared" si="11"/>
        <v>3623036.07</v>
      </c>
      <c r="S49" s="27">
        <v>0</v>
      </c>
      <c r="T49" s="66">
        <v>701092.76000000024</v>
      </c>
      <c r="U49" s="67">
        <v>342285.9</v>
      </c>
      <c r="V49" s="67">
        <v>394976.72000000003</v>
      </c>
      <c r="W49" s="68">
        <f t="shared" si="9"/>
        <v>1438355.3800000004</v>
      </c>
      <c r="X49" s="27">
        <v>0</v>
      </c>
      <c r="Y49" s="121">
        <v>552608.7699999999</v>
      </c>
      <c r="AA49" s="58" t="s">
        <v>80</v>
      </c>
      <c r="AB49" s="59" t="s">
        <v>59</v>
      </c>
      <c r="AC49" s="70">
        <f t="shared" si="12"/>
        <v>0.32272752395062665</v>
      </c>
      <c r="AD49" s="71">
        <v>0</v>
      </c>
      <c r="AE49" s="72">
        <f t="shared" si="13"/>
        <v>0.43094446178361068</v>
      </c>
      <c r="AF49" s="27">
        <v>0</v>
      </c>
      <c r="AG49" s="70">
        <f t="shared" si="14"/>
        <v>0.33112394428377723</v>
      </c>
      <c r="AH49" s="73">
        <f t="shared" si="15"/>
        <v>7.5217296417994461E-2</v>
      </c>
      <c r="AI49" s="74">
        <f t="shared" si="16"/>
        <v>-0.10495107154669781</v>
      </c>
      <c r="AJ49" s="75">
        <f t="shared" si="17"/>
        <v>0.15047824272746824</v>
      </c>
      <c r="AK49" s="27">
        <v>0</v>
      </c>
      <c r="AL49" s="116">
        <f t="shared" si="17"/>
        <v>-0.10342097900473046</v>
      </c>
    </row>
    <row r="50" spans="1:38" x14ac:dyDescent="0.25">
      <c r="A50" s="58" t="s">
        <v>43</v>
      </c>
      <c r="B50" s="59" t="s">
        <v>63</v>
      </c>
      <c r="C50" s="21">
        <v>1922845.1513893721</v>
      </c>
      <c r="D50" s="36">
        <v>157314.64753138809</v>
      </c>
      <c r="E50" s="31">
        <f t="shared" si="10"/>
        <v>2080159.7989207602</v>
      </c>
      <c r="F50" s="27">
        <v>0</v>
      </c>
      <c r="G50" s="66">
        <v>129213.51999999999</v>
      </c>
      <c r="H50" s="67">
        <v>198341.5</v>
      </c>
      <c r="I50" s="67">
        <v>62647.31</v>
      </c>
      <c r="J50" s="68">
        <f t="shared" si="8"/>
        <v>390202.33</v>
      </c>
      <c r="K50" s="43">
        <v>0</v>
      </c>
      <c r="L50" s="69">
        <v>198795.97999999998</v>
      </c>
      <c r="N50" s="58" t="s">
        <v>43</v>
      </c>
      <c r="O50" s="59" t="s">
        <v>63</v>
      </c>
      <c r="P50" s="21">
        <v>1443261.2099999997</v>
      </c>
      <c r="Q50" s="36">
        <v>0</v>
      </c>
      <c r="R50" s="31">
        <f t="shared" si="11"/>
        <v>1443261.2099999997</v>
      </c>
      <c r="S50" s="27">
        <v>0</v>
      </c>
      <c r="T50" s="66">
        <v>95210.300000000017</v>
      </c>
      <c r="U50" s="67">
        <v>148119.29999999996</v>
      </c>
      <c r="V50" s="67">
        <v>75402.73</v>
      </c>
      <c r="W50" s="68">
        <f t="shared" si="9"/>
        <v>318732.32999999996</v>
      </c>
      <c r="X50" s="27">
        <v>0</v>
      </c>
      <c r="Y50" s="121">
        <v>220135.49</v>
      </c>
      <c r="AA50" s="58" t="s">
        <v>43</v>
      </c>
      <c r="AB50" s="59" t="s">
        <v>63</v>
      </c>
      <c r="AC50" s="70">
        <f t="shared" si="12"/>
        <v>0.33229185269198247</v>
      </c>
      <c r="AD50" s="71">
        <v>0</v>
      </c>
      <c r="AE50" s="72">
        <f t="shared" si="13"/>
        <v>0.44129128151428709</v>
      </c>
      <c r="AF50" s="27">
        <v>0</v>
      </c>
      <c r="AG50" s="70">
        <f t="shared" si="14"/>
        <v>0.35713804073718869</v>
      </c>
      <c r="AH50" s="73">
        <f t="shared" si="15"/>
        <v>0.33906587460243243</v>
      </c>
      <c r="AI50" s="74">
        <f t="shared" si="16"/>
        <v>-0.16916390162531247</v>
      </c>
      <c r="AJ50" s="75">
        <f t="shared" si="17"/>
        <v>0.22423203821212634</v>
      </c>
      <c r="AK50" s="27">
        <v>0</v>
      </c>
      <c r="AL50" s="116">
        <f t="shared" si="17"/>
        <v>-9.6938072093691097E-2</v>
      </c>
    </row>
    <row r="51" spans="1:38" x14ac:dyDescent="0.25">
      <c r="A51" s="58" t="s">
        <v>81</v>
      </c>
      <c r="B51" s="59" t="s">
        <v>59</v>
      </c>
      <c r="C51" s="21">
        <v>43918209.159941465</v>
      </c>
      <c r="D51" s="36">
        <v>3593101.3941574083</v>
      </c>
      <c r="E51" s="31">
        <f t="shared" si="10"/>
        <v>47511310.554098874</v>
      </c>
      <c r="F51" s="27">
        <v>0</v>
      </c>
      <c r="G51" s="66">
        <v>11732619.779999999</v>
      </c>
      <c r="H51" s="67">
        <v>7744563.2400000012</v>
      </c>
      <c r="I51" s="67">
        <v>4071273.51</v>
      </c>
      <c r="J51" s="68">
        <f t="shared" si="8"/>
        <v>23548456.530000001</v>
      </c>
      <c r="K51" s="43">
        <v>0</v>
      </c>
      <c r="L51" s="69">
        <v>4540544.1700000009</v>
      </c>
      <c r="N51" s="58" t="s">
        <v>81</v>
      </c>
      <c r="O51" s="59" t="s">
        <v>59</v>
      </c>
      <c r="P51" s="21">
        <v>34465888.36999999</v>
      </c>
      <c r="Q51" s="36">
        <v>0</v>
      </c>
      <c r="R51" s="31">
        <f t="shared" si="11"/>
        <v>34465888.36999999</v>
      </c>
      <c r="S51" s="27">
        <v>0</v>
      </c>
      <c r="T51" s="66">
        <v>8758737.1699999981</v>
      </c>
      <c r="U51" s="67">
        <v>6616945.9299999988</v>
      </c>
      <c r="V51" s="67">
        <v>3930244.9500000007</v>
      </c>
      <c r="W51" s="68">
        <f t="shared" si="9"/>
        <v>19305928.049999997</v>
      </c>
      <c r="X51" s="27">
        <v>0</v>
      </c>
      <c r="Y51" s="121">
        <v>5256959.05</v>
      </c>
      <c r="AA51" s="58" t="s">
        <v>81</v>
      </c>
      <c r="AB51" s="59" t="s">
        <v>59</v>
      </c>
      <c r="AC51" s="70">
        <f t="shared" si="12"/>
        <v>0.27425147695218044</v>
      </c>
      <c r="AD51" s="71">
        <v>0</v>
      </c>
      <c r="AE51" s="72">
        <f t="shared" si="13"/>
        <v>0.37850242082992303</v>
      </c>
      <c r="AF51" s="27">
        <v>0</v>
      </c>
      <c r="AG51" s="70">
        <f t="shared" si="14"/>
        <v>0.33953326287561181</v>
      </c>
      <c r="AH51" s="73">
        <f t="shared" si="15"/>
        <v>0.17041355965863292</v>
      </c>
      <c r="AI51" s="74">
        <f t="shared" si="16"/>
        <v>3.5882893253256221E-2</v>
      </c>
      <c r="AJ51" s="75">
        <f t="shared" si="17"/>
        <v>0.2197526308506057</v>
      </c>
      <c r="AK51" s="27">
        <v>0</v>
      </c>
      <c r="AL51" s="116">
        <f t="shared" si="17"/>
        <v>-0.13627933434254147</v>
      </c>
    </row>
    <row r="52" spans="1:38" x14ac:dyDescent="0.25">
      <c r="A52" s="58" t="s">
        <v>34</v>
      </c>
      <c r="B52" s="59" t="s">
        <v>59</v>
      </c>
      <c r="C52" s="21">
        <v>1644372.8383111013</v>
      </c>
      <c r="D52" s="36">
        <v>134531.85935548902</v>
      </c>
      <c r="E52" s="31">
        <f t="shared" si="10"/>
        <v>1778904.6976665903</v>
      </c>
      <c r="F52" s="27">
        <v>0</v>
      </c>
      <c r="G52" s="66">
        <v>76778.44</v>
      </c>
      <c r="H52" s="67">
        <v>13639.17</v>
      </c>
      <c r="I52" s="67">
        <v>5002.6399999999994</v>
      </c>
      <c r="J52" s="68">
        <f t="shared" si="8"/>
        <v>95420.25</v>
      </c>
      <c r="K52" s="43">
        <v>0</v>
      </c>
      <c r="L52" s="69">
        <v>170005.74000000002</v>
      </c>
      <c r="N52" s="58" t="s">
        <v>34</v>
      </c>
      <c r="O52" s="59" t="s">
        <v>59</v>
      </c>
      <c r="P52" s="21">
        <v>1243587.67</v>
      </c>
      <c r="Q52" s="36">
        <v>0</v>
      </c>
      <c r="R52" s="31">
        <f t="shared" si="11"/>
        <v>1243587.67</v>
      </c>
      <c r="S52" s="27">
        <v>0</v>
      </c>
      <c r="T52" s="66">
        <v>56999.500000000007</v>
      </c>
      <c r="U52" s="67">
        <v>21857.769999999997</v>
      </c>
      <c r="V52" s="67">
        <v>12590.01</v>
      </c>
      <c r="W52" s="68">
        <f t="shared" si="9"/>
        <v>91447.28</v>
      </c>
      <c r="X52" s="27">
        <v>0</v>
      </c>
      <c r="Y52" s="121">
        <v>189679.99999999997</v>
      </c>
      <c r="AA52" s="58" t="s">
        <v>34</v>
      </c>
      <c r="AB52" s="59" t="s">
        <v>59</v>
      </c>
      <c r="AC52" s="70">
        <f t="shared" si="12"/>
        <v>0.32228139437173842</v>
      </c>
      <c r="AD52" s="71">
        <v>0</v>
      </c>
      <c r="AE52" s="72">
        <f t="shared" si="13"/>
        <v>0.43046183279268968</v>
      </c>
      <c r="AF52" s="27">
        <v>0</v>
      </c>
      <c r="AG52" s="70">
        <f t="shared" si="14"/>
        <v>0.3470019912455371</v>
      </c>
      <c r="AH52" s="73">
        <f t="shared" si="15"/>
        <v>-0.37600359048521403</v>
      </c>
      <c r="AI52" s="74">
        <f t="shared" si="16"/>
        <v>-0.6026500376091839</v>
      </c>
      <c r="AJ52" s="75">
        <f t="shared" si="17"/>
        <v>4.3445469345835042E-2</v>
      </c>
      <c r="AK52" s="27">
        <v>0</v>
      </c>
      <c r="AL52" s="116">
        <f t="shared" si="17"/>
        <v>-0.1037234289329394</v>
      </c>
    </row>
    <row r="53" spans="1:38" x14ac:dyDescent="0.25">
      <c r="A53" s="58" t="s">
        <v>39</v>
      </c>
      <c r="B53" s="59" t="s">
        <v>62</v>
      </c>
      <c r="C53" s="21">
        <v>1479034.3867348963</v>
      </c>
      <c r="D53" s="36">
        <v>121004.9457533707</v>
      </c>
      <c r="E53" s="31">
        <f t="shared" si="10"/>
        <v>1600039.332488267</v>
      </c>
      <c r="F53" s="27">
        <v>0</v>
      </c>
      <c r="G53" s="66">
        <v>54684.020000000004</v>
      </c>
      <c r="H53" s="67">
        <v>28481.260000000009</v>
      </c>
      <c r="I53" s="67">
        <v>14959.32</v>
      </c>
      <c r="J53" s="68">
        <f t="shared" si="8"/>
        <v>98124.6</v>
      </c>
      <c r="K53" s="43">
        <v>0</v>
      </c>
      <c r="L53" s="69">
        <v>152911.98000000001</v>
      </c>
      <c r="N53" s="58" t="s">
        <v>39</v>
      </c>
      <c r="O53" s="59" t="s">
        <v>62</v>
      </c>
      <c r="P53" s="21">
        <v>1128025.23</v>
      </c>
      <c r="Q53" s="36">
        <v>0</v>
      </c>
      <c r="R53" s="31">
        <f t="shared" si="11"/>
        <v>1128025.23</v>
      </c>
      <c r="S53" s="27">
        <v>0</v>
      </c>
      <c r="T53" s="66">
        <v>40394.759999999995</v>
      </c>
      <c r="U53" s="67">
        <v>22219.05</v>
      </c>
      <c r="V53" s="67">
        <v>24452.93</v>
      </c>
      <c r="W53" s="68">
        <f t="shared" si="9"/>
        <v>87066.739999999991</v>
      </c>
      <c r="X53" s="27">
        <v>0</v>
      </c>
      <c r="Y53" s="121">
        <v>172053.66000000003</v>
      </c>
      <c r="AA53" s="58" t="s">
        <v>39</v>
      </c>
      <c r="AB53" s="59" t="s">
        <v>62</v>
      </c>
      <c r="AC53" s="70">
        <f t="shared" si="12"/>
        <v>0.31117137046207421</v>
      </c>
      <c r="AD53" s="71">
        <v>0</v>
      </c>
      <c r="AE53" s="72">
        <f t="shared" si="13"/>
        <v>0.41844285919763258</v>
      </c>
      <c r="AF53" s="27">
        <v>0</v>
      </c>
      <c r="AG53" s="70">
        <f t="shared" si="14"/>
        <v>0.3537404356406626</v>
      </c>
      <c r="AH53" s="73">
        <f t="shared" si="15"/>
        <v>0.28183968261469361</v>
      </c>
      <c r="AI53" s="74">
        <f t="shared" si="16"/>
        <v>-0.38824018226036716</v>
      </c>
      <c r="AJ53" s="75">
        <f t="shared" si="17"/>
        <v>0.12700441063947054</v>
      </c>
      <c r="AK53" s="27">
        <v>0</v>
      </c>
      <c r="AL53" s="116">
        <f t="shared" si="17"/>
        <v>-0.11125412850851313</v>
      </c>
    </row>
    <row r="54" spans="1:38" x14ac:dyDescent="0.25">
      <c r="A54" s="58" t="s">
        <v>42</v>
      </c>
      <c r="B54" s="59" t="s">
        <v>63</v>
      </c>
      <c r="C54" s="21">
        <v>1613951.2520117129</v>
      </c>
      <c r="D54" s="36">
        <v>132042.96360505588</v>
      </c>
      <c r="E54" s="31">
        <f t="shared" si="10"/>
        <v>1745994.2156167687</v>
      </c>
      <c r="F54" s="27">
        <v>0</v>
      </c>
      <c r="G54" s="66">
        <v>111184.75999999998</v>
      </c>
      <c r="H54" s="67">
        <v>95601.359999999986</v>
      </c>
      <c r="I54" s="67">
        <v>11312.98</v>
      </c>
      <c r="J54" s="68">
        <f t="shared" si="8"/>
        <v>218099.09999999998</v>
      </c>
      <c r="K54" s="43">
        <v>0</v>
      </c>
      <c r="L54" s="69">
        <v>166860.57000000004</v>
      </c>
      <c r="N54" s="58" t="s">
        <v>42</v>
      </c>
      <c r="O54" s="59" t="s">
        <v>63</v>
      </c>
      <c r="P54" s="21">
        <v>1216251.0599999998</v>
      </c>
      <c r="Q54" s="36">
        <v>0</v>
      </c>
      <c r="R54" s="31">
        <f t="shared" si="11"/>
        <v>1216251.0599999998</v>
      </c>
      <c r="S54" s="27">
        <v>0</v>
      </c>
      <c r="T54" s="66">
        <v>77714.63</v>
      </c>
      <c r="U54" s="67">
        <v>77659.94</v>
      </c>
      <c r="V54" s="67">
        <v>22144.070000000003</v>
      </c>
      <c r="W54" s="68">
        <f t="shared" si="9"/>
        <v>177518.64</v>
      </c>
      <c r="X54" s="27">
        <v>0</v>
      </c>
      <c r="Y54" s="121">
        <v>185510.43000000002</v>
      </c>
      <c r="AA54" s="58" t="s">
        <v>42</v>
      </c>
      <c r="AB54" s="59" t="s">
        <v>63</v>
      </c>
      <c r="AC54" s="70">
        <f t="shared" si="12"/>
        <v>0.32698856764960449</v>
      </c>
      <c r="AD54" s="71">
        <v>0</v>
      </c>
      <c r="AE54" s="72">
        <f t="shared" si="13"/>
        <v>0.4355541162831702</v>
      </c>
      <c r="AF54" s="27">
        <v>0</v>
      </c>
      <c r="AG54" s="70">
        <f t="shared" si="14"/>
        <v>0.43067991187759591</v>
      </c>
      <c r="AH54" s="73">
        <f t="shared" si="15"/>
        <v>0.23102541670776433</v>
      </c>
      <c r="AI54" s="74">
        <f t="shared" si="16"/>
        <v>-0.48911920888978411</v>
      </c>
      <c r="AJ54" s="75">
        <f t="shared" si="17"/>
        <v>0.22859830381755941</v>
      </c>
      <c r="AK54" s="27">
        <v>0</v>
      </c>
      <c r="AL54" s="116">
        <f t="shared" si="17"/>
        <v>-0.10053267624898499</v>
      </c>
    </row>
    <row r="55" spans="1:38" x14ac:dyDescent="0.25">
      <c r="A55" s="58" t="s">
        <v>82</v>
      </c>
      <c r="B55" s="59" t="s">
        <v>62</v>
      </c>
      <c r="C55" s="21">
        <v>1572537.7151909415</v>
      </c>
      <c r="D55" s="36">
        <v>128654.77816366433</v>
      </c>
      <c r="E55" s="31">
        <f t="shared" si="10"/>
        <v>1701192.4933546057</v>
      </c>
      <c r="F55" s="27">
        <v>0</v>
      </c>
      <c r="G55" s="66">
        <v>118212.56000000001</v>
      </c>
      <c r="H55" s="67">
        <v>53129.539999999986</v>
      </c>
      <c r="I55" s="67">
        <v>11482.849999999999</v>
      </c>
      <c r="J55" s="68">
        <f t="shared" si="8"/>
        <v>182824.95</v>
      </c>
      <c r="K55" s="43">
        <v>0</v>
      </c>
      <c r="L55" s="69">
        <v>162578.97000000003</v>
      </c>
      <c r="N55" s="58" t="s">
        <v>82</v>
      </c>
      <c r="O55" s="59" t="s">
        <v>62</v>
      </c>
      <c r="P55" s="21">
        <v>1200492.5200000003</v>
      </c>
      <c r="Q55" s="36">
        <v>0</v>
      </c>
      <c r="R55" s="31">
        <f t="shared" si="11"/>
        <v>1200492.5200000003</v>
      </c>
      <c r="S55" s="27">
        <v>0</v>
      </c>
      <c r="T55" s="66">
        <v>87771.8</v>
      </c>
      <c r="U55" s="67">
        <v>60562.64</v>
      </c>
      <c r="V55" s="67">
        <v>24366.63</v>
      </c>
      <c r="W55" s="68">
        <f t="shared" si="9"/>
        <v>172701.07</v>
      </c>
      <c r="X55" s="27">
        <v>0</v>
      </c>
      <c r="Y55" s="121">
        <v>183106.84</v>
      </c>
      <c r="AA55" s="58" t="s">
        <v>82</v>
      </c>
      <c r="AB55" s="59" t="s">
        <v>62</v>
      </c>
      <c r="AC55" s="70">
        <f t="shared" si="12"/>
        <v>0.30991046507390241</v>
      </c>
      <c r="AD55" s="71">
        <v>0</v>
      </c>
      <c r="AE55" s="72">
        <f t="shared" si="13"/>
        <v>0.41707879475551035</v>
      </c>
      <c r="AF55" s="27">
        <v>0</v>
      </c>
      <c r="AG55" s="70">
        <f t="shared" si="14"/>
        <v>0.3468170870370666</v>
      </c>
      <c r="AH55" s="73">
        <f t="shared" si="15"/>
        <v>-0.12273408160542565</v>
      </c>
      <c r="AI55" s="74">
        <f t="shared" si="16"/>
        <v>-0.52874689688315546</v>
      </c>
      <c r="AJ55" s="75">
        <f t="shared" si="17"/>
        <v>5.8620829621959025E-2</v>
      </c>
      <c r="AK55" s="27">
        <v>0</v>
      </c>
      <c r="AL55" s="116">
        <f t="shared" si="17"/>
        <v>-0.11210870112771298</v>
      </c>
    </row>
    <row r="56" spans="1:38" x14ac:dyDescent="0.25">
      <c r="A56" s="58" t="s">
        <v>19</v>
      </c>
      <c r="B56" s="59" t="s">
        <v>59</v>
      </c>
      <c r="C56" s="21">
        <v>3180060.25462618</v>
      </c>
      <c r="D56" s="36">
        <v>260171.78644032677</v>
      </c>
      <c r="E56" s="31">
        <f t="shared" si="10"/>
        <v>3440232.0410665069</v>
      </c>
      <c r="F56" s="27">
        <v>0</v>
      </c>
      <c r="G56" s="66">
        <v>565596.6399999999</v>
      </c>
      <c r="H56" s="67">
        <v>286102.23000000004</v>
      </c>
      <c r="I56" s="67">
        <v>174354.46000000002</v>
      </c>
      <c r="J56" s="68">
        <f t="shared" si="8"/>
        <v>1026053.3299999998</v>
      </c>
      <c r="K56" s="43">
        <v>0</v>
      </c>
      <c r="L56" s="69">
        <v>328774.88</v>
      </c>
      <c r="N56" s="58" t="s">
        <v>19</v>
      </c>
      <c r="O56" s="59" t="s">
        <v>59</v>
      </c>
      <c r="P56" s="21">
        <v>2424425.8300000005</v>
      </c>
      <c r="Q56" s="36">
        <v>0</v>
      </c>
      <c r="R56" s="31">
        <f t="shared" si="11"/>
        <v>2424425.8300000005</v>
      </c>
      <c r="S56" s="27">
        <v>0</v>
      </c>
      <c r="T56" s="66">
        <v>425845.73</v>
      </c>
      <c r="U56" s="67">
        <v>278094.8</v>
      </c>
      <c r="V56" s="67">
        <v>153274.14999999997</v>
      </c>
      <c r="W56" s="68">
        <f t="shared" si="9"/>
        <v>857214.67999999993</v>
      </c>
      <c r="X56" s="27">
        <v>0</v>
      </c>
      <c r="Y56" s="121">
        <v>369789.01</v>
      </c>
      <c r="AA56" s="58" t="s">
        <v>19</v>
      </c>
      <c r="AB56" s="59" t="s">
        <v>59</v>
      </c>
      <c r="AC56" s="70">
        <f t="shared" si="12"/>
        <v>0.31167562037819874</v>
      </c>
      <c r="AD56" s="71">
        <v>0</v>
      </c>
      <c r="AE56" s="72">
        <f t="shared" si="13"/>
        <v>0.41898836355266278</v>
      </c>
      <c r="AF56" s="27">
        <v>0</v>
      </c>
      <c r="AG56" s="70">
        <f t="shared" si="14"/>
        <v>0.32817262251285206</v>
      </c>
      <c r="AH56" s="73">
        <f t="shared" si="15"/>
        <v>2.8793886113656297E-2</v>
      </c>
      <c r="AI56" s="74">
        <f t="shared" si="16"/>
        <v>0.13753336749869471</v>
      </c>
      <c r="AJ56" s="75">
        <f t="shared" si="17"/>
        <v>0.19696192090410758</v>
      </c>
      <c r="AK56" s="27">
        <v>0</v>
      </c>
      <c r="AL56" s="116">
        <f t="shared" si="17"/>
        <v>-0.11091224695942159</v>
      </c>
    </row>
    <row r="57" spans="1:38" x14ac:dyDescent="0.25">
      <c r="A57" s="58" t="s">
        <v>20</v>
      </c>
      <c r="B57" s="59" t="s">
        <v>59</v>
      </c>
      <c r="C57" s="21">
        <v>2604575.6805928401</v>
      </c>
      <c r="D57" s="36">
        <v>213089.39248967983</v>
      </c>
      <c r="E57" s="31">
        <f t="shared" si="10"/>
        <v>2817665.0730825197</v>
      </c>
      <c r="F57" s="27">
        <v>0</v>
      </c>
      <c r="G57" s="66">
        <v>374168.35000000009</v>
      </c>
      <c r="H57" s="67">
        <v>269857.55000000005</v>
      </c>
      <c r="I57" s="67">
        <v>12183.439999999999</v>
      </c>
      <c r="J57" s="68">
        <f t="shared" si="8"/>
        <v>656209.34000000008</v>
      </c>
      <c r="K57" s="43">
        <v>0</v>
      </c>
      <c r="L57" s="69">
        <v>269277.61000000004</v>
      </c>
      <c r="N57" s="58" t="s">
        <v>20</v>
      </c>
      <c r="O57" s="59" t="s">
        <v>59</v>
      </c>
      <c r="P57" s="21">
        <v>1855236.9799999997</v>
      </c>
      <c r="Q57" s="36">
        <v>0</v>
      </c>
      <c r="R57" s="31">
        <f t="shared" si="11"/>
        <v>1855236.9799999997</v>
      </c>
      <c r="S57" s="27">
        <v>0</v>
      </c>
      <c r="T57" s="66">
        <v>277047.62</v>
      </c>
      <c r="U57" s="67">
        <v>232243.48</v>
      </c>
      <c r="V57" s="67">
        <v>108236.47</v>
      </c>
      <c r="W57" s="68">
        <f t="shared" si="9"/>
        <v>617527.56999999995</v>
      </c>
      <c r="X57" s="27">
        <v>0</v>
      </c>
      <c r="Y57" s="121">
        <v>282972.64999999997</v>
      </c>
      <c r="AA57" s="58" t="s">
        <v>20</v>
      </c>
      <c r="AB57" s="59" t="s">
        <v>59</v>
      </c>
      <c r="AC57" s="70">
        <f t="shared" si="12"/>
        <v>0.40390457320058393</v>
      </c>
      <c r="AD57" s="71">
        <v>0</v>
      </c>
      <c r="AE57" s="72">
        <f t="shared" si="13"/>
        <v>0.51876288768377177</v>
      </c>
      <c r="AF57" s="27">
        <v>0</v>
      </c>
      <c r="AG57" s="70">
        <f t="shared" si="14"/>
        <v>0.35055608851648001</v>
      </c>
      <c r="AH57" s="73">
        <f t="shared" si="15"/>
        <v>0.16195963822106019</v>
      </c>
      <c r="AI57" s="74">
        <f t="shared" si="16"/>
        <v>-0.88743683159659592</v>
      </c>
      <c r="AJ57" s="75">
        <f t="shared" si="17"/>
        <v>6.2639745784953682E-2</v>
      </c>
      <c r="AK57" s="27">
        <v>0</v>
      </c>
      <c r="AL57" s="116">
        <f t="shared" si="17"/>
        <v>-4.8397044732061301E-2</v>
      </c>
    </row>
    <row r="58" spans="1:38" x14ac:dyDescent="0.25">
      <c r="A58" s="58" t="s">
        <v>46</v>
      </c>
      <c r="B58" s="59" t="s">
        <v>62</v>
      </c>
      <c r="C58" s="21">
        <v>1560483.8791100518</v>
      </c>
      <c r="D58" s="36">
        <v>127668.61192292663</v>
      </c>
      <c r="E58" s="31">
        <f t="shared" si="10"/>
        <v>1688152.4910329785</v>
      </c>
      <c r="F58" s="27">
        <v>0</v>
      </c>
      <c r="G58" s="66">
        <v>80712.26999999999</v>
      </c>
      <c r="H58" s="67">
        <v>22707.120000000003</v>
      </c>
      <c r="I58" s="67">
        <v>10233.86</v>
      </c>
      <c r="J58" s="68">
        <f t="shared" si="8"/>
        <v>113653.24999999999</v>
      </c>
      <c r="K58" s="43">
        <v>0</v>
      </c>
      <c r="L58" s="69">
        <v>161332.75999999998</v>
      </c>
      <c r="N58" s="58" t="s">
        <v>46</v>
      </c>
      <c r="O58" s="59" t="s">
        <v>62</v>
      </c>
      <c r="P58" s="21">
        <v>1187404.18</v>
      </c>
      <c r="Q58" s="36">
        <v>0</v>
      </c>
      <c r="R58" s="31">
        <f t="shared" si="11"/>
        <v>1187404.18</v>
      </c>
      <c r="S58" s="27">
        <v>0</v>
      </c>
      <c r="T58" s="66">
        <v>58987.47</v>
      </c>
      <c r="U58" s="67">
        <v>20392.680000000004</v>
      </c>
      <c r="V58" s="67">
        <v>8877.51</v>
      </c>
      <c r="W58" s="68">
        <f t="shared" si="9"/>
        <v>88257.66</v>
      </c>
      <c r="X58" s="27">
        <v>0</v>
      </c>
      <c r="Y58" s="121">
        <v>181110.52000000002</v>
      </c>
      <c r="AA58" s="58" t="s">
        <v>46</v>
      </c>
      <c r="AB58" s="59" t="s">
        <v>62</v>
      </c>
      <c r="AC58" s="70">
        <f t="shared" si="12"/>
        <v>0.31419773097821824</v>
      </c>
      <c r="AD58" s="71">
        <v>0</v>
      </c>
      <c r="AE58" s="72">
        <f t="shared" si="13"/>
        <v>0.42171681679020079</v>
      </c>
      <c r="AF58" s="27">
        <v>0</v>
      </c>
      <c r="AG58" s="70">
        <f t="shared" si="14"/>
        <v>0.36829516505793491</v>
      </c>
      <c r="AH58" s="73">
        <f t="shared" si="15"/>
        <v>0.11349366537404593</v>
      </c>
      <c r="AI58" s="74">
        <f t="shared" si="16"/>
        <v>0.15278495884544196</v>
      </c>
      <c r="AJ58" s="75">
        <f t="shared" si="17"/>
        <v>0.28774374938107328</v>
      </c>
      <c r="AK58" s="27">
        <v>0</v>
      </c>
      <c r="AL58" s="116">
        <f t="shared" si="17"/>
        <v>-0.10920271224443523</v>
      </c>
    </row>
    <row r="59" spans="1:38" x14ac:dyDescent="0.25">
      <c r="A59" s="58" t="s">
        <v>94</v>
      </c>
      <c r="B59" s="59" t="s">
        <v>59</v>
      </c>
      <c r="C59" s="21">
        <v>1876409.1828682297</v>
      </c>
      <c r="D59" s="36">
        <v>153515.5594896891</v>
      </c>
      <c r="E59" s="31">
        <f t="shared" si="10"/>
        <v>2029924.7423579188</v>
      </c>
      <c r="F59" s="27">
        <v>0</v>
      </c>
      <c r="G59" s="66">
        <v>224146.44</v>
      </c>
      <c r="H59" s="67">
        <v>46595.56</v>
      </c>
      <c r="I59" s="67">
        <v>15004.309999999998</v>
      </c>
      <c r="J59" s="68">
        <f t="shared" si="8"/>
        <v>285746.31</v>
      </c>
      <c r="K59" s="43">
        <v>0</v>
      </c>
      <c r="L59" s="69">
        <v>193995.13</v>
      </c>
      <c r="N59" s="58" t="s">
        <v>94</v>
      </c>
      <c r="O59" s="59" t="s">
        <v>59</v>
      </c>
      <c r="P59" s="21">
        <v>1440437.8099999998</v>
      </c>
      <c r="Q59" s="36">
        <v>0</v>
      </c>
      <c r="R59" s="31">
        <f t="shared" si="11"/>
        <v>1440437.8099999998</v>
      </c>
      <c r="S59" s="27">
        <v>0</v>
      </c>
      <c r="T59" s="66">
        <v>166050.45999999996</v>
      </c>
      <c r="U59" s="67">
        <v>41191.950000000004</v>
      </c>
      <c r="V59" s="67">
        <v>22535.39</v>
      </c>
      <c r="W59" s="68">
        <f t="shared" si="9"/>
        <v>229777.8</v>
      </c>
      <c r="X59" s="27">
        <v>0</v>
      </c>
      <c r="Y59" s="121">
        <v>219704.84999999998</v>
      </c>
      <c r="AA59" s="58" t="s">
        <v>94</v>
      </c>
      <c r="AB59" s="59" t="s">
        <v>59</v>
      </c>
      <c r="AC59" s="70">
        <f t="shared" si="12"/>
        <v>0.30266587688935354</v>
      </c>
      <c r="AD59" s="71">
        <v>0</v>
      </c>
      <c r="AE59" s="72">
        <f t="shared" si="13"/>
        <v>0.40924150162228723</v>
      </c>
      <c r="AF59" s="27">
        <v>0</v>
      </c>
      <c r="AG59" s="70">
        <f t="shared" si="14"/>
        <v>0.34986943125601733</v>
      </c>
      <c r="AH59" s="73">
        <f t="shared" si="15"/>
        <v>0.13118121380512426</v>
      </c>
      <c r="AI59" s="74">
        <f t="shared" si="16"/>
        <v>-0.33418902446329979</v>
      </c>
      <c r="AJ59" s="75">
        <f t="shared" si="17"/>
        <v>0.24357666406415257</v>
      </c>
      <c r="AK59" s="27">
        <v>0</v>
      </c>
      <c r="AL59" s="116">
        <f t="shared" si="17"/>
        <v>-0.11701935574021227</v>
      </c>
    </row>
    <row r="60" spans="1:38" x14ac:dyDescent="0.25">
      <c r="A60" s="58" t="s">
        <v>83</v>
      </c>
      <c r="B60" s="59" t="s">
        <v>63</v>
      </c>
      <c r="C60" s="21">
        <v>4253167.3615322532</v>
      </c>
      <c r="D60" s="36">
        <v>347966.41002942703</v>
      </c>
      <c r="E60" s="31">
        <f t="shared" si="10"/>
        <v>4601133.7715616804</v>
      </c>
      <c r="F60" s="27">
        <v>0</v>
      </c>
      <c r="G60" s="66">
        <v>925244.2300000001</v>
      </c>
      <c r="H60" s="67">
        <v>429432.49</v>
      </c>
      <c r="I60" s="67">
        <v>242630.94999999998</v>
      </c>
      <c r="J60" s="68">
        <f t="shared" si="8"/>
        <v>1597307.6700000002</v>
      </c>
      <c r="K60" s="43">
        <v>0</v>
      </c>
      <c r="L60" s="69">
        <v>439719.5199999999</v>
      </c>
      <c r="N60" s="58" t="s">
        <v>83</v>
      </c>
      <c r="O60" s="59" t="s">
        <v>63</v>
      </c>
      <c r="P60" s="21">
        <v>3354002.99</v>
      </c>
      <c r="Q60" s="36">
        <v>0</v>
      </c>
      <c r="R60" s="31">
        <f t="shared" si="11"/>
        <v>3354002.99</v>
      </c>
      <c r="S60" s="27">
        <v>0</v>
      </c>
      <c r="T60" s="66">
        <v>686149.51</v>
      </c>
      <c r="U60" s="67">
        <v>363764.27</v>
      </c>
      <c r="V60" s="67">
        <v>179294.41</v>
      </c>
      <c r="W60" s="68">
        <f t="shared" si="9"/>
        <v>1229208.19</v>
      </c>
      <c r="X60" s="27">
        <v>0</v>
      </c>
      <c r="Y60" s="121">
        <v>511574.16999999987</v>
      </c>
      <c r="AA60" s="58" t="s">
        <v>83</v>
      </c>
      <c r="AB60" s="59" t="s">
        <v>63</v>
      </c>
      <c r="AC60" s="70">
        <f t="shared" si="12"/>
        <v>0.26808693200725298</v>
      </c>
      <c r="AD60" s="71">
        <v>0</v>
      </c>
      <c r="AE60" s="72">
        <f t="shared" si="13"/>
        <v>0.37183353302904476</v>
      </c>
      <c r="AF60" s="27">
        <v>0</v>
      </c>
      <c r="AG60" s="70">
        <f t="shared" si="14"/>
        <v>0.34845863257994614</v>
      </c>
      <c r="AH60" s="73">
        <f t="shared" si="15"/>
        <v>0.18052410699929378</v>
      </c>
      <c r="AI60" s="74">
        <f t="shared" si="16"/>
        <v>0.35325440430630262</v>
      </c>
      <c r="AJ60" s="75">
        <f t="shared" si="17"/>
        <v>0.29946064710161124</v>
      </c>
      <c r="AK60" s="27">
        <v>0</v>
      </c>
      <c r="AL60" s="116">
        <f t="shared" si="17"/>
        <v>-0.14045793203358958</v>
      </c>
    </row>
    <row r="61" spans="1:38" x14ac:dyDescent="0.25">
      <c r="A61" s="58" t="s">
        <v>84</v>
      </c>
      <c r="B61" s="59" t="s">
        <v>62</v>
      </c>
      <c r="C61" s="21">
        <v>2876647.9807043523</v>
      </c>
      <c r="D61" s="36">
        <v>235348.57335204427</v>
      </c>
      <c r="E61" s="31">
        <f t="shared" si="10"/>
        <v>3111996.5540563967</v>
      </c>
      <c r="F61" s="27">
        <v>0</v>
      </c>
      <c r="G61" s="66">
        <v>644327.73</v>
      </c>
      <c r="H61" s="67">
        <v>71180.13</v>
      </c>
      <c r="I61" s="67">
        <v>163452.49</v>
      </c>
      <c r="J61" s="68">
        <f t="shared" si="8"/>
        <v>878960.35</v>
      </c>
      <c r="K61" s="43">
        <v>0</v>
      </c>
      <c r="L61" s="69">
        <v>297406.19</v>
      </c>
      <c r="N61" s="58" t="s">
        <v>84</v>
      </c>
      <c r="O61" s="59" t="s">
        <v>62</v>
      </c>
      <c r="P61" s="21">
        <v>2214553.0300000003</v>
      </c>
      <c r="Q61" s="36">
        <v>0</v>
      </c>
      <c r="R61" s="31">
        <f t="shared" si="11"/>
        <v>2214553.0300000003</v>
      </c>
      <c r="S61" s="27">
        <v>0</v>
      </c>
      <c r="T61" s="66">
        <v>474490.23</v>
      </c>
      <c r="U61" s="67">
        <v>74915.400000000023</v>
      </c>
      <c r="V61" s="67">
        <v>100547.08000000002</v>
      </c>
      <c r="W61" s="68">
        <f t="shared" si="9"/>
        <v>649952.71</v>
      </c>
      <c r="X61" s="27">
        <v>0</v>
      </c>
      <c r="Y61" s="121">
        <v>337777.86</v>
      </c>
      <c r="AA61" s="58" t="s">
        <v>84</v>
      </c>
      <c r="AB61" s="59" t="s">
        <v>62</v>
      </c>
      <c r="AC61" s="70">
        <f t="shared" si="12"/>
        <v>0.29897452972907668</v>
      </c>
      <c r="AD61" s="71">
        <v>0</v>
      </c>
      <c r="AE61" s="72">
        <f t="shared" si="13"/>
        <v>0.40524815251608426</v>
      </c>
      <c r="AF61" s="27">
        <v>0</v>
      </c>
      <c r="AG61" s="70">
        <f t="shared" si="14"/>
        <v>0.35793676931978147</v>
      </c>
      <c r="AH61" s="73">
        <f t="shared" si="15"/>
        <v>-4.9859841901665258E-2</v>
      </c>
      <c r="AI61" s="74">
        <f t="shared" si="16"/>
        <v>0.62563139576007543</v>
      </c>
      <c r="AJ61" s="75">
        <f t="shared" si="17"/>
        <v>0.35234508061363412</v>
      </c>
      <c r="AK61" s="27">
        <v>0</v>
      </c>
      <c r="AL61" s="116">
        <f t="shared" si="17"/>
        <v>-0.11952136235335253</v>
      </c>
    </row>
    <row r="62" spans="1:38" x14ac:dyDescent="0.25">
      <c r="A62" s="58" t="s">
        <v>36</v>
      </c>
      <c r="B62" s="59" t="s">
        <v>62</v>
      </c>
      <c r="C62" s="21">
        <v>1536892.7999231673</v>
      </c>
      <c r="D62" s="36">
        <v>125738.54370891151</v>
      </c>
      <c r="E62" s="31">
        <f t="shared" si="10"/>
        <v>1662631.3436320787</v>
      </c>
      <c r="F62" s="27">
        <v>0</v>
      </c>
      <c r="G62" s="66">
        <v>83732.5</v>
      </c>
      <c r="H62" s="67">
        <v>16448.66</v>
      </c>
      <c r="I62" s="67">
        <v>18499.489999999998</v>
      </c>
      <c r="J62" s="68">
        <f t="shared" si="8"/>
        <v>118680.65</v>
      </c>
      <c r="K62" s="43">
        <v>0</v>
      </c>
      <c r="L62" s="69">
        <v>158893.76999999996</v>
      </c>
      <c r="N62" s="58" t="s">
        <v>36</v>
      </c>
      <c r="O62" s="59" t="s">
        <v>62</v>
      </c>
      <c r="P62" s="21">
        <v>1170989.05</v>
      </c>
      <c r="Q62" s="36">
        <v>0</v>
      </c>
      <c r="R62" s="31">
        <f t="shared" si="11"/>
        <v>1170989.05</v>
      </c>
      <c r="S62" s="27">
        <v>0</v>
      </c>
      <c r="T62" s="66">
        <v>62524.22</v>
      </c>
      <c r="U62" s="67">
        <v>20304.340000000004</v>
      </c>
      <c r="V62" s="67">
        <v>21210.13</v>
      </c>
      <c r="W62" s="68">
        <f t="shared" si="9"/>
        <v>104038.69</v>
      </c>
      <c r="X62" s="27">
        <v>0</v>
      </c>
      <c r="Y62" s="121">
        <v>178606.8</v>
      </c>
      <c r="AA62" s="58" t="s">
        <v>36</v>
      </c>
      <c r="AB62" s="59" t="s">
        <v>62</v>
      </c>
      <c r="AC62" s="70">
        <f t="shared" si="12"/>
        <v>0.31247410035402745</v>
      </c>
      <c r="AD62" s="71">
        <v>0</v>
      </c>
      <c r="AE62" s="72">
        <f t="shared" si="13"/>
        <v>0.41985216995161379</v>
      </c>
      <c r="AF62" s="27">
        <v>0</v>
      </c>
      <c r="AG62" s="70">
        <f t="shared" si="14"/>
        <v>0.3392010328157633</v>
      </c>
      <c r="AH62" s="73">
        <f t="shared" si="15"/>
        <v>-0.18989437726121627</v>
      </c>
      <c r="AI62" s="74">
        <f t="shared" si="16"/>
        <v>-0.12779931098960751</v>
      </c>
      <c r="AJ62" s="75">
        <f t="shared" si="17"/>
        <v>0.14073572052858396</v>
      </c>
      <c r="AK62" s="27">
        <v>0</v>
      </c>
      <c r="AL62" s="116">
        <f t="shared" si="17"/>
        <v>-0.11037110569138486</v>
      </c>
    </row>
    <row r="63" spans="1:38" x14ac:dyDescent="0.25">
      <c r="A63" s="58" t="s">
        <v>85</v>
      </c>
      <c r="B63" s="59" t="s">
        <v>62</v>
      </c>
      <c r="C63" s="21">
        <v>3507321.904222338</v>
      </c>
      <c r="D63" s="36">
        <v>286946.19987635443</v>
      </c>
      <c r="E63" s="31">
        <f t="shared" si="10"/>
        <v>3794268.1040986925</v>
      </c>
      <c r="F63" s="27">
        <v>0</v>
      </c>
      <c r="G63" s="66">
        <v>646765.9600000002</v>
      </c>
      <c r="H63" s="67">
        <v>220319.92</v>
      </c>
      <c r="I63" s="67">
        <v>257335.08</v>
      </c>
      <c r="J63" s="68">
        <f t="shared" si="8"/>
        <v>1124420.9600000002</v>
      </c>
      <c r="K63" s="43">
        <v>0</v>
      </c>
      <c r="L63" s="69">
        <v>362609.27000000008</v>
      </c>
      <c r="N63" s="58" t="s">
        <v>85</v>
      </c>
      <c r="O63" s="59" t="s">
        <v>62</v>
      </c>
      <c r="P63" s="21">
        <v>2683149.9999999995</v>
      </c>
      <c r="Q63" s="36">
        <v>0</v>
      </c>
      <c r="R63" s="31">
        <f t="shared" si="11"/>
        <v>2683149.9999999995</v>
      </c>
      <c r="S63" s="27">
        <v>0</v>
      </c>
      <c r="T63" s="66">
        <v>494895.82</v>
      </c>
      <c r="U63" s="67">
        <v>199401.42</v>
      </c>
      <c r="V63" s="67">
        <v>256043.72</v>
      </c>
      <c r="W63" s="68">
        <f t="shared" si="9"/>
        <v>950340.96</v>
      </c>
      <c r="X63" s="27">
        <v>0</v>
      </c>
      <c r="Y63" s="121">
        <v>409251.29</v>
      </c>
      <c r="AA63" s="58" t="s">
        <v>85</v>
      </c>
      <c r="AB63" s="59" t="s">
        <v>62</v>
      </c>
      <c r="AC63" s="70">
        <f t="shared" si="12"/>
        <v>0.30716579550988143</v>
      </c>
      <c r="AD63" s="71">
        <v>0</v>
      </c>
      <c r="AE63" s="72">
        <f t="shared" si="13"/>
        <v>0.4141095742312928</v>
      </c>
      <c r="AF63" s="27">
        <v>0</v>
      </c>
      <c r="AG63" s="70">
        <f t="shared" si="14"/>
        <v>0.30687294954319921</v>
      </c>
      <c r="AH63" s="73">
        <f t="shared" si="15"/>
        <v>0.1049064745877939</v>
      </c>
      <c r="AI63" s="74">
        <f t="shared" si="16"/>
        <v>5.0435136624322752E-3</v>
      </c>
      <c r="AJ63" s="75">
        <f t="shared" si="17"/>
        <v>0.18317636230264167</v>
      </c>
      <c r="AK63" s="27">
        <v>0</v>
      </c>
      <c r="AL63" s="116">
        <f t="shared" si="17"/>
        <v>-0.11396914594942364</v>
      </c>
    </row>
    <row r="64" spans="1:38" x14ac:dyDescent="0.25">
      <c r="A64" s="58" t="s">
        <v>21</v>
      </c>
      <c r="B64" s="59" t="s">
        <v>63</v>
      </c>
      <c r="C64" s="21">
        <v>1675483.2152436837</v>
      </c>
      <c r="D64" s="36">
        <v>137077.10746253573</v>
      </c>
      <c r="E64" s="31">
        <f t="shared" si="10"/>
        <v>1812560.3227062193</v>
      </c>
      <c r="F64" s="27">
        <v>0</v>
      </c>
      <c r="G64" s="66">
        <v>99751.26999999999</v>
      </c>
      <c r="H64" s="67">
        <v>30790.68</v>
      </c>
      <c r="I64" s="67">
        <v>6885.6899999999987</v>
      </c>
      <c r="J64" s="68">
        <f t="shared" si="8"/>
        <v>137427.63999999998</v>
      </c>
      <c r="K64" s="43">
        <v>0</v>
      </c>
      <c r="L64" s="69">
        <v>173222.13999999998</v>
      </c>
      <c r="N64" s="58" t="s">
        <v>21</v>
      </c>
      <c r="O64" s="59" t="s">
        <v>63</v>
      </c>
      <c r="P64" s="21">
        <v>1266437.5299999998</v>
      </c>
      <c r="Q64" s="36">
        <v>0</v>
      </c>
      <c r="R64" s="31">
        <f t="shared" si="11"/>
        <v>1266437.5299999998</v>
      </c>
      <c r="S64" s="27">
        <v>0</v>
      </c>
      <c r="T64" s="66">
        <v>73162.489999999991</v>
      </c>
      <c r="U64" s="67">
        <v>18005.940000000002</v>
      </c>
      <c r="V64" s="67">
        <v>8354.2900000000009</v>
      </c>
      <c r="W64" s="68">
        <f t="shared" si="9"/>
        <v>99522.72</v>
      </c>
      <c r="X64" s="27">
        <v>0</v>
      </c>
      <c r="Y64" s="121">
        <v>193165.18999999997</v>
      </c>
      <c r="AA64" s="58" t="s">
        <v>21</v>
      </c>
      <c r="AB64" s="59" t="s">
        <v>63</v>
      </c>
      <c r="AC64" s="70">
        <f t="shared" si="12"/>
        <v>0.32298923204185526</v>
      </c>
      <c r="AD64" s="71">
        <v>0</v>
      </c>
      <c r="AE64" s="72">
        <f t="shared" si="13"/>
        <v>0.43122758112373649</v>
      </c>
      <c r="AF64" s="27">
        <v>0</v>
      </c>
      <c r="AG64" s="70">
        <f t="shared" si="14"/>
        <v>0.36342092785524382</v>
      </c>
      <c r="AH64" s="73">
        <f t="shared" si="15"/>
        <v>0.71002902375549382</v>
      </c>
      <c r="AI64" s="74">
        <f t="shared" si="16"/>
        <v>-0.17578992350038147</v>
      </c>
      <c r="AJ64" s="75">
        <f t="shared" si="17"/>
        <v>0.38086700202727553</v>
      </c>
      <c r="AK64" s="27">
        <v>0</v>
      </c>
      <c r="AL64" s="116">
        <f t="shared" si="17"/>
        <v>-0.10324349847920322</v>
      </c>
    </row>
    <row r="65" spans="1:38" x14ac:dyDescent="0.25">
      <c r="A65" s="58" t="s">
        <v>47</v>
      </c>
      <c r="B65" s="59" t="s">
        <v>62</v>
      </c>
      <c r="C65" s="21">
        <v>1538700.875335301</v>
      </c>
      <c r="D65" s="36">
        <v>125886.46864502213</v>
      </c>
      <c r="E65" s="31">
        <f t="shared" si="10"/>
        <v>1664587.3439803231</v>
      </c>
      <c r="F65" s="27">
        <v>0</v>
      </c>
      <c r="G65" s="66">
        <v>40856.990000000005</v>
      </c>
      <c r="H65" s="67">
        <v>28039.55</v>
      </c>
      <c r="I65" s="67">
        <v>19707.78</v>
      </c>
      <c r="J65" s="68">
        <f t="shared" si="8"/>
        <v>88604.32</v>
      </c>
      <c r="K65" s="43">
        <v>0</v>
      </c>
      <c r="L65" s="69">
        <v>159080.70000000001</v>
      </c>
      <c r="N65" s="58" t="s">
        <v>47</v>
      </c>
      <c r="O65" s="59" t="s">
        <v>62</v>
      </c>
      <c r="P65" s="21">
        <v>1160308.32</v>
      </c>
      <c r="Q65" s="36">
        <v>0</v>
      </c>
      <c r="R65" s="31">
        <f t="shared" si="11"/>
        <v>1160308.32</v>
      </c>
      <c r="S65" s="27">
        <v>0</v>
      </c>
      <c r="T65" s="66">
        <v>31405.690000000002</v>
      </c>
      <c r="U65" s="67">
        <v>27379.019999999997</v>
      </c>
      <c r="V65" s="67">
        <v>34065.15</v>
      </c>
      <c r="W65" s="68">
        <f t="shared" si="9"/>
        <v>92849.86</v>
      </c>
      <c r="X65" s="27">
        <v>0</v>
      </c>
      <c r="Y65" s="121">
        <v>176977.69</v>
      </c>
      <c r="AA65" s="58" t="s">
        <v>47</v>
      </c>
      <c r="AB65" s="59" t="s">
        <v>62</v>
      </c>
      <c r="AC65" s="70">
        <f t="shared" si="12"/>
        <v>0.32611379993836542</v>
      </c>
      <c r="AD65" s="71">
        <v>0</v>
      </c>
      <c r="AE65" s="72">
        <f t="shared" si="13"/>
        <v>0.43460778078392392</v>
      </c>
      <c r="AF65" s="27">
        <v>0</v>
      </c>
      <c r="AG65" s="70">
        <f t="shared" si="14"/>
        <v>0.30094228147829272</v>
      </c>
      <c r="AH65" s="73">
        <f t="shared" si="15"/>
        <v>2.4125406972199892E-2</v>
      </c>
      <c r="AI65" s="74">
        <f t="shared" si="16"/>
        <v>-0.42146798120659978</v>
      </c>
      <c r="AJ65" s="75">
        <f t="shared" si="17"/>
        <v>-4.5724786230156855E-2</v>
      </c>
      <c r="AK65" s="27">
        <v>0</v>
      </c>
      <c r="AL65" s="116">
        <f t="shared" si="17"/>
        <v>-0.10112568425997648</v>
      </c>
    </row>
    <row r="66" spans="1:38" x14ac:dyDescent="0.25">
      <c r="A66" s="58" t="s">
        <v>22</v>
      </c>
      <c r="B66" s="59" t="s">
        <v>62</v>
      </c>
      <c r="C66" s="21">
        <v>3481262.6585998433</v>
      </c>
      <c r="D66" s="36">
        <v>284814.20238447393</v>
      </c>
      <c r="E66" s="31">
        <f t="shared" si="10"/>
        <v>3766076.860984317</v>
      </c>
      <c r="F66" s="27">
        <v>0</v>
      </c>
      <c r="G66" s="66">
        <v>801546.54</v>
      </c>
      <c r="H66" s="67">
        <v>68988.959999999992</v>
      </c>
      <c r="I66" s="67">
        <v>107226.13000000002</v>
      </c>
      <c r="J66" s="68">
        <f t="shared" si="8"/>
        <v>977761.63</v>
      </c>
      <c r="K66" s="43">
        <v>0</v>
      </c>
      <c r="L66" s="69">
        <v>359915.1</v>
      </c>
      <c r="N66" s="58" t="s">
        <v>22</v>
      </c>
      <c r="O66" s="59" t="s">
        <v>62</v>
      </c>
      <c r="P66" s="21">
        <v>2677765.8400000003</v>
      </c>
      <c r="Q66" s="36">
        <v>0</v>
      </c>
      <c r="R66" s="31">
        <f t="shared" si="11"/>
        <v>2677765.8400000003</v>
      </c>
      <c r="S66" s="27">
        <v>0</v>
      </c>
      <c r="T66" s="66">
        <v>587751.89</v>
      </c>
      <c r="U66" s="67">
        <v>74068.400000000023</v>
      </c>
      <c r="V66" s="67">
        <v>112143.85999999997</v>
      </c>
      <c r="W66" s="68">
        <f t="shared" si="9"/>
        <v>773964.15</v>
      </c>
      <c r="X66" s="27">
        <v>0</v>
      </c>
      <c r="Y66" s="121">
        <v>408430.08000000007</v>
      </c>
      <c r="AA66" s="58" t="s">
        <v>22</v>
      </c>
      <c r="AB66" s="59" t="s">
        <v>62</v>
      </c>
      <c r="AC66" s="70">
        <f t="shared" si="12"/>
        <v>0.3000623902946804</v>
      </c>
      <c r="AD66" s="71">
        <v>0</v>
      </c>
      <c r="AE66" s="72">
        <f t="shared" si="13"/>
        <v>0.4064250147370303</v>
      </c>
      <c r="AF66" s="27">
        <v>0</v>
      </c>
      <c r="AG66" s="70">
        <f t="shared" si="14"/>
        <v>0.36374982988144877</v>
      </c>
      <c r="AH66" s="73">
        <f t="shared" si="15"/>
        <v>-6.8577693051288136E-2</v>
      </c>
      <c r="AI66" s="74">
        <f t="shared" si="16"/>
        <v>-4.3851977272763354E-2</v>
      </c>
      <c r="AJ66" s="75">
        <f t="shared" si="17"/>
        <v>0.26331643397178017</v>
      </c>
      <c r="AK66" s="27">
        <v>0</v>
      </c>
      <c r="AL66" s="116">
        <f t="shared" si="17"/>
        <v>-0.11878405234012168</v>
      </c>
    </row>
    <row r="67" spans="1:38" x14ac:dyDescent="0.25">
      <c r="A67" s="58" t="s">
        <v>86</v>
      </c>
      <c r="B67" s="59" t="s">
        <v>59</v>
      </c>
      <c r="C67" s="21">
        <v>1805090.652722965</v>
      </c>
      <c r="D67" s="36">
        <v>147680.74256532459</v>
      </c>
      <c r="E67" s="31">
        <f t="shared" si="10"/>
        <v>1952771.3952882895</v>
      </c>
      <c r="F67" s="27">
        <v>0</v>
      </c>
      <c r="G67" s="66">
        <v>124806.44000000002</v>
      </c>
      <c r="H67" s="67">
        <v>17333.050000000007</v>
      </c>
      <c r="I67" s="67">
        <v>20701.600000000002</v>
      </c>
      <c r="J67" s="68">
        <f t="shared" si="8"/>
        <v>162841.09000000003</v>
      </c>
      <c r="K67" s="43">
        <v>0</v>
      </c>
      <c r="L67" s="69">
        <v>186621.77000000002</v>
      </c>
      <c r="N67" s="58" t="s">
        <v>86</v>
      </c>
      <c r="O67" s="59" t="s">
        <v>59</v>
      </c>
      <c r="P67" s="21">
        <v>1375937.3299999998</v>
      </c>
      <c r="Q67" s="36">
        <v>0</v>
      </c>
      <c r="R67" s="31">
        <f t="shared" si="11"/>
        <v>1375937.3299999998</v>
      </c>
      <c r="S67" s="27">
        <v>0</v>
      </c>
      <c r="T67" s="66">
        <v>92662.3</v>
      </c>
      <c r="U67" s="67">
        <v>21295.52</v>
      </c>
      <c r="V67" s="67">
        <v>28585.690000000002</v>
      </c>
      <c r="W67" s="68">
        <f t="shared" si="9"/>
        <v>142543.51</v>
      </c>
      <c r="X67" s="27">
        <v>0</v>
      </c>
      <c r="Y67" s="121">
        <v>209866.77999999997</v>
      </c>
      <c r="AA67" s="58" t="s">
        <v>86</v>
      </c>
      <c r="AB67" s="59" t="s">
        <v>59</v>
      </c>
      <c r="AC67" s="70">
        <f t="shared" si="12"/>
        <v>0.31189888766442952</v>
      </c>
      <c r="AD67" s="71">
        <v>0</v>
      </c>
      <c r="AE67" s="72">
        <f t="shared" si="13"/>
        <v>0.41922989711187619</v>
      </c>
      <c r="AF67" s="27">
        <v>0</v>
      </c>
      <c r="AG67" s="70">
        <f t="shared" si="14"/>
        <v>0.34689555515026083</v>
      </c>
      <c r="AH67" s="73">
        <f t="shared" si="15"/>
        <v>-0.18607059137320869</v>
      </c>
      <c r="AI67" s="74">
        <f t="shared" si="16"/>
        <v>-0.27580548169381247</v>
      </c>
      <c r="AJ67" s="75">
        <f t="shared" si="17"/>
        <v>0.14239567974718748</v>
      </c>
      <c r="AK67" s="27">
        <v>0</v>
      </c>
      <c r="AL67" s="116">
        <f t="shared" si="17"/>
        <v>-0.11076078834391967</v>
      </c>
    </row>
    <row r="68" spans="1:38" x14ac:dyDescent="0.25">
      <c r="A68" s="58" t="s">
        <v>87</v>
      </c>
      <c r="B68" s="59" t="s">
        <v>62</v>
      </c>
      <c r="C68" s="21">
        <v>2070906.4379163024</v>
      </c>
      <c r="D68" s="36">
        <v>169428.05618844909</v>
      </c>
      <c r="E68" s="31">
        <f t="shared" si="10"/>
        <v>2240334.4941047514</v>
      </c>
      <c r="F68" s="27">
        <v>0</v>
      </c>
      <c r="G68" s="66">
        <v>146402.15000000002</v>
      </c>
      <c r="H68" s="67">
        <v>99420.080000000016</v>
      </c>
      <c r="I68" s="67">
        <v>49017.760000000009</v>
      </c>
      <c r="J68" s="68">
        <f t="shared" si="8"/>
        <v>294839.99000000005</v>
      </c>
      <c r="K68" s="43">
        <v>0</v>
      </c>
      <c r="L68" s="69">
        <v>214103.48</v>
      </c>
      <c r="N68" s="58" t="s">
        <v>87</v>
      </c>
      <c r="O68" s="59" t="s">
        <v>62</v>
      </c>
      <c r="P68" s="21">
        <v>1571802.56</v>
      </c>
      <c r="Q68" s="36">
        <v>0</v>
      </c>
      <c r="R68" s="31">
        <f t="shared" si="11"/>
        <v>1571802.56</v>
      </c>
      <c r="S68" s="27">
        <v>0</v>
      </c>
      <c r="T68" s="66">
        <v>110086.73999999998</v>
      </c>
      <c r="U68" s="67">
        <v>89809.979999999981</v>
      </c>
      <c r="V68" s="67">
        <v>59631.37999999999</v>
      </c>
      <c r="W68" s="68">
        <f t="shared" si="9"/>
        <v>259528.09999999998</v>
      </c>
      <c r="X68" s="27">
        <v>0</v>
      </c>
      <c r="Y68" s="121">
        <v>239741.41999999998</v>
      </c>
      <c r="AA68" s="58" t="s">
        <v>87</v>
      </c>
      <c r="AB68" s="59" t="s">
        <v>62</v>
      </c>
      <c r="AC68" s="70">
        <f t="shared" si="12"/>
        <v>0.31753598741835765</v>
      </c>
      <c r="AD68" s="71">
        <v>0</v>
      </c>
      <c r="AE68" s="72">
        <f t="shared" si="13"/>
        <v>0.42532818759676227</v>
      </c>
      <c r="AF68" s="27">
        <v>0</v>
      </c>
      <c r="AG68" s="70">
        <f t="shared" si="14"/>
        <v>0.32987996556170218</v>
      </c>
      <c r="AH68" s="73">
        <f t="shared" si="15"/>
        <v>0.10700481171468956</v>
      </c>
      <c r="AI68" s="74">
        <f t="shared" si="16"/>
        <v>-0.17798716045142648</v>
      </c>
      <c r="AJ68" s="75">
        <f t="shared" si="17"/>
        <v>0.13606191391221256</v>
      </c>
      <c r="AK68" s="27">
        <v>0</v>
      </c>
      <c r="AL68" s="116">
        <f t="shared" si="17"/>
        <v>-0.10693996890483082</v>
      </c>
    </row>
    <row r="69" spans="1:38" x14ac:dyDescent="0.25">
      <c r="A69" s="58" t="s">
        <v>23</v>
      </c>
      <c r="B69" s="59" t="s">
        <v>62</v>
      </c>
      <c r="C69" s="21">
        <v>1508881.9808399566</v>
      </c>
      <c r="D69" s="36">
        <v>123446.88120662587</v>
      </c>
      <c r="E69" s="31">
        <f t="shared" si="10"/>
        <v>1632328.8620465824</v>
      </c>
      <c r="F69" s="27">
        <v>0</v>
      </c>
      <c r="G69" s="66">
        <v>57132.67</v>
      </c>
      <c r="H69" s="67">
        <v>24297.780000000002</v>
      </c>
      <c r="I69" s="67">
        <v>16900.45</v>
      </c>
      <c r="J69" s="68">
        <f t="shared" si="8"/>
        <v>98330.9</v>
      </c>
      <c r="K69" s="43">
        <v>0</v>
      </c>
      <c r="L69" s="69">
        <v>155997.82999999996</v>
      </c>
      <c r="N69" s="58" t="s">
        <v>23</v>
      </c>
      <c r="O69" s="59" t="s">
        <v>62</v>
      </c>
      <c r="P69" s="21">
        <v>1148905.2700000003</v>
      </c>
      <c r="Q69" s="36">
        <v>0</v>
      </c>
      <c r="R69" s="31">
        <f t="shared" si="11"/>
        <v>1148905.2700000003</v>
      </c>
      <c r="S69" s="27">
        <v>0</v>
      </c>
      <c r="T69" s="66">
        <v>44355.039999999994</v>
      </c>
      <c r="U69" s="67">
        <v>29027.480000000003</v>
      </c>
      <c r="V69" s="67">
        <v>45957.30999999999</v>
      </c>
      <c r="W69" s="68">
        <f t="shared" si="9"/>
        <v>119339.82999999999</v>
      </c>
      <c r="X69" s="27">
        <v>0</v>
      </c>
      <c r="Y69" s="121">
        <v>175238.42000000004</v>
      </c>
      <c r="AA69" s="58" t="s">
        <v>23</v>
      </c>
      <c r="AB69" s="59" t="s">
        <v>62</v>
      </c>
      <c r="AC69" s="70">
        <f t="shared" si="12"/>
        <v>0.31332148980390362</v>
      </c>
      <c r="AD69" s="71">
        <v>0</v>
      </c>
      <c r="AE69" s="72">
        <f t="shared" si="13"/>
        <v>0.4207688872787414</v>
      </c>
      <c r="AF69" s="27">
        <v>0</v>
      </c>
      <c r="AG69" s="70">
        <f t="shared" si="14"/>
        <v>0.28807616902160404</v>
      </c>
      <c r="AH69" s="73">
        <f t="shared" si="15"/>
        <v>-0.16293870497886831</v>
      </c>
      <c r="AI69" s="74">
        <f t="shared" si="16"/>
        <v>-0.63225763213730302</v>
      </c>
      <c r="AJ69" s="75">
        <f t="shared" si="17"/>
        <v>-0.17604290202189832</v>
      </c>
      <c r="AK69" s="27">
        <v>0</v>
      </c>
      <c r="AL69" s="116">
        <f t="shared" si="17"/>
        <v>-0.10979664162687652</v>
      </c>
    </row>
    <row r="70" spans="1:38" x14ac:dyDescent="0.25">
      <c r="A70" s="58" t="s">
        <v>35</v>
      </c>
      <c r="B70" s="59" t="s">
        <v>88</v>
      </c>
      <c r="C70" s="21">
        <v>1666815.9331093293</v>
      </c>
      <c r="D70" s="36">
        <v>136368.00697514819</v>
      </c>
      <c r="E70" s="31">
        <f t="shared" ref="E70:E83" si="18">+SUM(C70:D70)</f>
        <v>1803183.9400844774</v>
      </c>
      <c r="F70" s="27">
        <v>0</v>
      </c>
      <c r="G70" s="66">
        <v>250374.15</v>
      </c>
      <c r="H70" s="67">
        <v>48357.200000000004</v>
      </c>
      <c r="I70" s="67">
        <v>28538.979999999996</v>
      </c>
      <c r="J70" s="68">
        <f t="shared" ref="J70:J81" si="19">+G70+H70+I70</f>
        <v>327270.32999999996</v>
      </c>
      <c r="K70" s="43">
        <v>0</v>
      </c>
      <c r="L70" s="69">
        <v>172326.06999999998</v>
      </c>
      <c r="N70" s="58" t="s">
        <v>35</v>
      </c>
      <c r="O70" s="59" t="s">
        <v>88</v>
      </c>
      <c r="P70" s="21">
        <v>1275695.6500000004</v>
      </c>
      <c r="Q70" s="36">
        <v>0</v>
      </c>
      <c r="R70" s="31">
        <f t="shared" ref="R70:R83" si="20">+SUM(P70:Q70)</f>
        <v>1275695.6500000004</v>
      </c>
      <c r="S70" s="27">
        <v>0</v>
      </c>
      <c r="T70" s="66">
        <v>186773.91</v>
      </c>
      <c r="U70" s="67">
        <v>33157.259999999995</v>
      </c>
      <c r="V70" s="67">
        <v>35137.699999999997</v>
      </c>
      <c r="W70" s="68">
        <f t="shared" si="9"/>
        <v>255068.87</v>
      </c>
      <c r="X70" s="27">
        <v>0</v>
      </c>
      <c r="Y70" s="121">
        <v>194577.31999999995</v>
      </c>
      <c r="AA70" s="58" t="s">
        <v>35</v>
      </c>
      <c r="AB70" s="59" t="s">
        <v>88</v>
      </c>
      <c r="AC70" s="70">
        <f t="shared" ref="AC70:AC84" si="21">+C70/P70-1</f>
        <v>0.30659372641846727</v>
      </c>
      <c r="AD70" s="71">
        <v>0</v>
      </c>
      <c r="AE70" s="72">
        <f t="shared" ref="AE70:AE84" si="22">+E70/R70-1</f>
        <v>0.41349070217843642</v>
      </c>
      <c r="AF70" s="27">
        <v>0</v>
      </c>
      <c r="AG70" s="70">
        <f t="shared" ref="AG70:AG84" si="23">+G70/T70-1</f>
        <v>0.34051993664425617</v>
      </c>
      <c r="AH70" s="73">
        <f t="shared" ref="AH70:AH84" si="24">+H70/U70-1</f>
        <v>0.45841966435103543</v>
      </c>
      <c r="AI70" s="74">
        <f t="shared" ref="AI70:AI84" si="25">+I70/V70-1</f>
        <v>-0.18779601396790346</v>
      </c>
      <c r="AJ70" s="75">
        <f t="shared" ref="AJ70:AL84" si="26">+J70/W70-1</f>
        <v>0.28306653022769868</v>
      </c>
      <c r="AK70" s="27">
        <v>0</v>
      </c>
      <c r="AL70" s="116">
        <f t="shared" si="26"/>
        <v>-0.11435685310086485</v>
      </c>
    </row>
    <row r="71" spans="1:38" x14ac:dyDescent="0.25">
      <c r="A71" s="58" t="s">
        <v>24</v>
      </c>
      <c r="B71" s="59" t="s">
        <v>63</v>
      </c>
      <c r="C71" s="21">
        <v>2785067.526099307</v>
      </c>
      <c r="D71" s="36">
        <v>227856.05793729698</v>
      </c>
      <c r="E71" s="31">
        <f t="shared" si="18"/>
        <v>3012923.584036604</v>
      </c>
      <c r="F71" s="27">
        <v>0</v>
      </c>
      <c r="G71" s="66">
        <v>393868.1700000001</v>
      </c>
      <c r="H71" s="67">
        <v>220399.24000000002</v>
      </c>
      <c r="I71" s="67">
        <v>110177.65999999999</v>
      </c>
      <c r="J71" s="68">
        <f t="shared" si="19"/>
        <v>724445.07000000018</v>
      </c>
      <c r="K71" s="43">
        <v>0</v>
      </c>
      <c r="L71" s="69">
        <v>287938.02</v>
      </c>
      <c r="N71" s="58" t="s">
        <v>24</v>
      </c>
      <c r="O71" s="59" t="s">
        <v>63</v>
      </c>
      <c r="P71" s="21">
        <v>2130551.39</v>
      </c>
      <c r="Q71" s="36">
        <v>0</v>
      </c>
      <c r="R71" s="31">
        <f t="shared" si="20"/>
        <v>2130551.39</v>
      </c>
      <c r="S71" s="27">
        <v>0</v>
      </c>
      <c r="T71" s="66">
        <v>299058.74</v>
      </c>
      <c r="U71" s="67">
        <v>211307.47</v>
      </c>
      <c r="V71" s="67">
        <v>189278.67</v>
      </c>
      <c r="W71" s="68">
        <f t="shared" ref="W71:W83" si="27">+T71+U71+V71</f>
        <v>699644.88</v>
      </c>
      <c r="X71" s="27">
        <v>0</v>
      </c>
      <c r="Y71" s="121">
        <v>324965.39999999997</v>
      </c>
      <c r="AA71" s="58" t="s">
        <v>24</v>
      </c>
      <c r="AB71" s="59" t="s">
        <v>63</v>
      </c>
      <c r="AC71" s="70">
        <f t="shared" si="21"/>
        <v>0.3072050452156927</v>
      </c>
      <c r="AD71" s="71">
        <v>0</v>
      </c>
      <c r="AE71" s="72">
        <f t="shared" si="22"/>
        <v>0.41415203509200671</v>
      </c>
      <c r="AF71" s="27">
        <v>0</v>
      </c>
      <c r="AG71" s="70">
        <f t="shared" si="23"/>
        <v>0.31702611333144826</v>
      </c>
      <c r="AH71" s="73">
        <f t="shared" si="24"/>
        <v>4.3026259317761051E-2</v>
      </c>
      <c r="AI71" s="74">
        <f t="shared" si="25"/>
        <v>-0.41790768077565221</v>
      </c>
      <c r="AJ71" s="75">
        <f t="shared" si="26"/>
        <v>3.5446825538121729E-2</v>
      </c>
      <c r="AK71" s="27">
        <v>0</v>
      </c>
      <c r="AL71" s="116">
        <f t="shared" si="26"/>
        <v>-0.1139425304970928</v>
      </c>
    </row>
    <row r="72" spans="1:38" x14ac:dyDescent="0.25">
      <c r="A72" s="58" t="s">
        <v>89</v>
      </c>
      <c r="B72" s="59" t="s">
        <v>63</v>
      </c>
      <c r="C72" s="21">
        <v>1854913.1751906432</v>
      </c>
      <c r="D72" s="36">
        <v>151756.89636037356</v>
      </c>
      <c r="E72" s="31">
        <f t="shared" si="18"/>
        <v>2006670.0715510168</v>
      </c>
      <c r="F72" s="27">
        <v>0</v>
      </c>
      <c r="G72" s="66">
        <v>74394.59</v>
      </c>
      <c r="H72" s="67">
        <v>64928.959999999999</v>
      </c>
      <c r="I72" s="67">
        <v>75050.97</v>
      </c>
      <c r="J72" s="68">
        <f t="shared" si="19"/>
        <v>214374.52</v>
      </c>
      <c r="K72" s="43">
        <v>0</v>
      </c>
      <c r="L72" s="69">
        <v>191772.71999999997</v>
      </c>
      <c r="N72" s="58" t="s">
        <v>89</v>
      </c>
      <c r="O72" s="59" t="s">
        <v>63</v>
      </c>
      <c r="P72" s="21">
        <v>1406994.75</v>
      </c>
      <c r="Q72" s="36">
        <v>0</v>
      </c>
      <c r="R72" s="31">
        <f t="shared" si="20"/>
        <v>1406994.75</v>
      </c>
      <c r="S72" s="27">
        <v>0</v>
      </c>
      <c r="T72" s="66">
        <v>59777.99</v>
      </c>
      <c r="U72" s="67">
        <v>54443.199999999997</v>
      </c>
      <c r="V72" s="67">
        <v>60003.23</v>
      </c>
      <c r="W72" s="68">
        <f t="shared" si="27"/>
        <v>174224.42</v>
      </c>
      <c r="X72" s="27">
        <v>0</v>
      </c>
      <c r="Y72" s="121">
        <v>214603.86999999997</v>
      </c>
      <c r="AA72" s="58" t="s">
        <v>89</v>
      </c>
      <c r="AB72" s="59" t="s">
        <v>63</v>
      </c>
      <c r="AC72" s="70">
        <f t="shared" si="21"/>
        <v>0.31835117024469572</v>
      </c>
      <c r="AD72" s="71">
        <v>0</v>
      </c>
      <c r="AE72" s="72">
        <f t="shared" si="22"/>
        <v>0.42621006336449851</v>
      </c>
      <c r="AF72" s="27">
        <v>0</v>
      </c>
      <c r="AG72" s="70">
        <f t="shared" si="23"/>
        <v>0.24451474531010486</v>
      </c>
      <c r="AH72" s="73">
        <f t="shared" si="24"/>
        <v>0.19259999412231465</v>
      </c>
      <c r="AI72" s="74">
        <f t="shared" si="25"/>
        <v>0.25078216622671801</v>
      </c>
      <c r="AJ72" s="75">
        <f t="shared" si="26"/>
        <v>0.23045047301635435</v>
      </c>
      <c r="AK72" s="27">
        <v>0</v>
      </c>
      <c r="AL72" s="116">
        <f t="shared" si="26"/>
        <v>-0.10638741044138667</v>
      </c>
    </row>
    <row r="73" spans="1:38" x14ac:dyDescent="0.25">
      <c r="A73" s="58" t="s">
        <v>25</v>
      </c>
      <c r="B73" s="59" t="s">
        <v>59</v>
      </c>
      <c r="C73" s="21">
        <v>2804583.2607064615</v>
      </c>
      <c r="D73" s="36">
        <v>229452.70804134841</v>
      </c>
      <c r="E73" s="31">
        <f t="shared" si="18"/>
        <v>3034035.96874781</v>
      </c>
      <c r="F73" s="27">
        <v>0</v>
      </c>
      <c r="G73" s="66">
        <v>383597.11000000004</v>
      </c>
      <c r="H73" s="67">
        <v>197108.69000000003</v>
      </c>
      <c r="I73" s="67">
        <v>268417.17</v>
      </c>
      <c r="J73" s="68">
        <f t="shared" si="19"/>
        <v>849122.97</v>
      </c>
      <c r="K73" s="43">
        <v>0</v>
      </c>
      <c r="L73" s="69">
        <v>289955.68</v>
      </c>
      <c r="N73" s="58" t="s">
        <v>25</v>
      </c>
      <c r="O73" s="59" t="s">
        <v>59</v>
      </c>
      <c r="P73" s="21">
        <v>2205338.6500000004</v>
      </c>
      <c r="Q73" s="36">
        <v>0</v>
      </c>
      <c r="R73" s="31">
        <f t="shared" si="20"/>
        <v>2205338.6500000004</v>
      </c>
      <c r="S73" s="27">
        <v>0</v>
      </c>
      <c r="T73" s="66">
        <v>298002.14999999997</v>
      </c>
      <c r="U73" s="67">
        <v>167259.91</v>
      </c>
      <c r="V73" s="67">
        <v>354101.13999999996</v>
      </c>
      <c r="W73" s="68">
        <f t="shared" si="27"/>
        <v>819363.2</v>
      </c>
      <c r="X73" s="27">
        <v>0</v>
      </c>
      <c r="Y73" s="121">
        <v>336372.44</v>
      </c>
      <c r="AA73" s="58" t="s">
        <v>25</v>
      </c>
      <c r="AB73" s="59" t="s">
        <v>59</v>
      </c>
      <c r="AC73" s="70">
        <f t="shared" si="21"/>
        <v>0.27172453115373507</v>
      </c>
      <c r="AD73" s="71">
        <v>0</v>
      </c>
      <c r="AE73" s="72">
        <f t="shared" si="22"/>
        <v>0.37576873680956413</v>
      </c>
      <c r="AF73" s="27">
        <v>0</v>
      </c>
      <c r="AG73" s="70">
        <f t="shared" si="23"/>
        <v>0.28722933710377618</v>
      </c>
      <c r="AH73" s="73">
        <f t="shared" si="24"/>
        <v>0.17845746778172988</v>
      </c>
      <c r="AI73" s="74">
        <f t="shared" si="25"/>
        <v>-0.24197597895335776</v>
      </c>
      <c r="AJ73" s="75">
        <f t="shared" si="26"/>
        <v>3.6320608492058204E-2</v>
      </c>
      <c r="AK73" s="27">
        <v>0</v>
      </c>
      <c r="AL73" s="116">
        <f t="shared" si="26"/>
        <v>-0.13799216130786462</v>
      </c>
    </row>
    <row r="74" spans="1:38" x14ac:dyDescent="0.25">
      <c r="A74" s="58" t="s">
        <v>26</v>
      </c>
      <c r="B74" s="59" t="s">
        <v>59</v>
      </c>
      <c r="C74" s="21">
        <v>6581251.0021172529</v>
      </c>
      <c r="D74" s="36">
        <v>538435.02736847172</v>
      </c>
      <c r="E74" s="31">
        <f t="shared" si="18"/>
        <v>7119686.0294857249</v>
      </c>
      <c r="F74" s="27">
        <v>0</v>
      </c>
      <c r="G74" s="66">
        <v>1693384.75</v>
      </c>
      <c r="H74" s="67">
        <v>550658.13</v>
      </c>
      <c r="I74" s="67">
        <v>428129.35000000003</v>
      </c>
      <c r="J74" s="68">
        <f t="shared" si="19"/>
        <v>2672172.23</v>
      </c>
      <c r="K74" s="43">
        <v>0</v>
      </c>
      <c r="L74" s="69">
        <v>680411.65</v>
      </c>
      <c r="N74" s="58" t="s">
        <v>26</v>
      </c>
      <c r="O74" s="59" t="s">
        <v>59</v>
      </c>
      <c r="P74" s="21">
        <v>4956994.459999999</v>
      </c>
      <c r="Q74" s="36">
        <v>0</v>
      </c>
      <c r="R74" s="31">
        <f t="shared" si="20"/>
        <v>4956994.459999999</v>
      </c>
      <c r="S74" s="27">
        <v>0</v>
      </c>
      <c r="T74" s="66">
        <v>1347271.59</v>
      </c>
      <c r="U74" s="67">
        <v>516599.12000000005</v>
      </c>
      <c r="V74" s="67">
        <v>581440.42000000016</v>
      </c>
      <c r="W74" s="68">
        <f t="shared" si="27"/>
        <v>2445311.1300000004</v>
      </c>
      <c r="X74" s="27">
        <v>0</v>
      </c>
      <c r="Y74" s="121">
        <v>756072.67999999993</v>
      </c>
      <c r="AA74" s="58" t="s">
        <v>26</v>
      </c>
      <c r="AB74" s="59" t="s">
        <v>59</v>
      </c>
      <c r="AC74" s="70">
        <f t="shared" si="21"/>
        <v>0.32766963030199836</v>
      </c>
      <c r="AD74" s="71">
        <v>0</v>
      </c>
      <c r="AE74" s="72">
        <f t="shared" si="22"/>
        <v>0.43629089903919849</v>
      </c>
      <c r="AF74" s="27">
        <v>0</v>
      </c>
      <c r="AG74" s="70">
        <f t="shared" si="23"/>
        <v>0.25689932346899691</v>
      </c>
      <c r="AH74" s="73">
        <f t="shared" si="24"/>
        <v>6.5929283812949491E-2</v>
      </c>
      <c r="AI74" s="74">
        <f t="shared" si="25"/>
        <v>-0.26367459971221141</v>
      </c>
      <c r="AJ74" s="75">
        <f t="shared" si="26"/>
        <v>9.2773920347714478E-2</v>
      </c>
      <c r="AK74" s="27">
        <v>0</v>
      </c>
      <c r="AL74" s="116">
        <f t="shared" si="26"/>
        <v>-0.10007110692056742</v>
      </c>
    </row>
    <row r="75" spans="1:38" x14ac:dyDescent="0.25">
      <c r="A75" s="58" t="s">
        <v>27</v>
      </c>
      <c r="B75" s="59" t="s">
        <v>62</v>
      </c>
      <c r="C75" s="21">
        <v>1706794.4894442805</v>
      </c>
      <c r="D75" s="36">
        <v>139638.79167359482</v>
      </c>
      <c r="E75" s="31">
        <f t="shared" si="18"/>
        <v>1846433.2811178754</v>
      </c>
      <c r="F75" s="27">
        <v>0</v>
      </c>
      <c r="G75" s="66">
        <v>123869.42000000001</v>
      </c>
      <c r="H75" s="67">
        <v>18165.580000000002</v>
      </c>
      <c r="I75" s="67">
        <v>28097.879999999997</v>
      </c>
      <c r="J75" s="68">
        <f t="shared" si="19"/>
        <v>170132.88</v>
      </c>
      <c r="K75" s="43">
        <v>0</v>
      </c>
      <c r="L75" s="69">
        <v>176459.31000000003</v>
      </c>
      <c r="N75" s="58" t="s">
        <v>27</v>
      </c>
      <c r="O75" s="59" t="s">
        <v>62</v>
      </c>
      <c r="P75" s="21">
        <v>1295415.69</v>
      </c>
      <c r="Q75" s="36">
        <v>0</v>
      </c>
      <c r="R75" s="31">
        <f t="shared" si="20"/>
        <v>1295415.69</v>
      </c>
      <c r="S75" s="27">
        <v>0</v>
      </c>
      <c r="T75" s="66">
        <v>91694.78</v>
      </c>
      <c r="U75" s="67">
        <v>16485.810000000001</v>
      </c>
      <c r="V75" s="67">
        <v>13158.7</v>
      </c>
      <c r="W75" s="68">
        <f t="shared" si="27"/>
        <v>121339.29</v>
      </c>
      <c r="X75" s="27">
        <v>0</v>
      </c>
      <c r="Y75" s="121">
        <v>197585.14999999997</v>
      </c>
      <c r="AA75" s="58" t="s">
        <v>27</v>
      </c>
      <c r="AB75" s="59" t="s">
        <v>62</v>
      </c>
      <c r="AC75" s="70">
        <f t="shared" si="21"/>
        <v>0.31756508943031303</v>
      </c>
      <c r="AD75" s="71">
        <v>0</v>
      </c>
      <c r="AE75" s="72">
        <f t="shared" si="22"/>
        <v>0.42535967054550294</v>
      </c>
      <c r="AF75" s="27">
        <v>0</v>
      </c>
      <c r="AG75" s="70">
        <f t="shared" si="23"/>
        <v>0.35088845842696847</v>
      </c>
      <c r="AH75" s="73">
        <f t="shared" si="24"/>
        <v>0.10189186943195394</v>
      </c>
      <c r="AI75" s="74">
        <f t="shared" si="25"/>
        <v>1.1353081991382123</v>
      </c>
      <c r="AJ75" s="75">
        <f t="shared" si="26"/>
        <v>0.40212523083001406</v>
      </c>
      <c r="AK75" s="27">
        <v>0</v>
      </c>
      <c r="AL75" s="116">
        <f t="shared" si="26"/>
        <v>-0.10692018099538325</v>
      </c>
    </row>
    <row r="76" spans="1:38" x14ac:dyDescent="0.25">
      <c r="A76" s="58" t="s">
        <v>32</v>
      </c>
      <c r="B76" s="59" t="s">
        <v>59</v>
      </c>
      <c r="C76" s="21">
        <v>1858271.029527463</v>
      </c>
      <c r="D76" s="36">
        <v>152031.61409886481</v>
      </c>
      <c r="E76" s="31">
        <f t="shared" si="18"/>
        <v>2010302.6436263279</v>
      </c>
      <c r="F76" s="27">
        <v>0</v>
      </c>
      <c r="G76" s="66">
        <v>205680.87999999998</v>
      </c>
      <c r="H76" s="67">
        <v>37107.39</v>
      </c>
      <c r="I76" s="67">
        <v>88773.920000000013</v>
      </c>
      <c r="J76" s="68">
        <f t="shared" si="19"/>
        <v>331562.18999999994</v>
      </c>
      <c r="K76" s="43">
        <v>0</v>
      </c>
      <c r="L76" s="69">
        <v>192119.89</v>
      </c>
      <c r="N76" s="58" t="s">
        <v>32</v>
      </c>
      <c r="O76" s="59" t="s">
        <v>59</v>
      </c>
      <c r="P76" s="21">
        <v>1411678.5299999998</v>
      </c>
      <c r="Q76" s="36">
        <v>0</v>
      </c>
      <c r="R76" s="31">
        <f t="shared" si="20"/>
        <v>1411678.5299999998</v>
      </c>
      <c r="S76" s="27">
        <v>0</v>
      </c>
      <c r="T76" s="66">
        <v>153248.09999999998</v>
      </c>
      <c r="U76" s="67">
        <v>34147.130000000005</v>
      </c>
      <c r="V76" s="67">
        <v>65659.520000000004</v>
      </c>
      <c r="W76" s="68">
        <f t="shared" si="27"/>
        <v>253054.75</v>
      </c>
      <c r="X76" s="27">
        <v>0</v>
      </c>
      <c r="Y76" s="121">
        <v>215318.28000000003</v>
      </c>
      <c r="AA76" s="58" t="s">
        <v>32</v>
      </c>
      <c r="AB76" s="59" t="s">
        <v>59</v>
      </c>
      <c r="AC76" s="70">
        <f t="shared" si="21"/>
        <v>0.31635566457716346</v>
      </c>
      <c r="AD76" s="71">
        <v>0</v>
      </c>
      <c r="AE76" s="72">
        <f t="shared" si="22"/>
        <v>0.42405129843997003</v>
      </c>
      <c r="AF76" s="27">
        <v>0</v>
      </c>
      <c r="AG76" s="70">
        <f t="shared" si="23"/>
        <v>0.34214309997970616</v>
      </c>
      <c r="AH76" s="73">
        <f t="shared" si="24"/>
        <v>8.6691326621007203E-2</v>
      </c>
      <c r="AI76" s="74">
        <f t="shared" si="25"/>
        <v>0.3520342518495414</v>
      </c>
      <c r="AJ76" s="75">
        <f t="shared" si="26"/>
        <v>0.31023895026669113</v>
      </c>
      <c r="AK76" s="27">
        <v>0</v>
      </c>
      <c r="AL76" s="116">
        <f t="shared" si="26"/>
        <v>-0.10773999309301563</v>
      </c>
    </row>
    <row r="77" spans="1:38" x14ac:dyDescent="0.25">
      <c r="A77" s="58" t="s">
        <v>29</v>
      </c>
      <c r="B77" s="59" t="s">
        <v>88</v>
      </c>
      <c r="C77" s="21">
        <v>1550812.1106356231</v>
      </c>
      <c r="D77" s="36">
        <v>126877.33091547761</v>
      </c>
      <c r="E77" s="31">
        <f t="shared" si="18"/>
        <v>1677689.4415511007</v>
      </c>
      <c r="F77" s="27">
        <v>0</v>
      </c>
      <c r="G77" s="66">
        <v>76828.769999999975</v>
      </c>
      <c r="H77" s="67">
        <v>13070.660000000002</v>
      </c>
      <c r="I77" s="67">
        <v>8218.2000000000007</v>
      </c>
      <c r="J77" s="68">
        <f t="shared" si="19"/>
        <v>98117.629999999976</v>
      </c>
      <c r="K77" s="43">
        <v>0</v>
      </c>
      <c r="L77" s="69">
        <v>160332.87</v>
      </c>
      <c r="N77" s="58" t="s">
        <v>29</v>
      </c>
      <c r="O77" s="59" t="s">
        <v>88</v>
      </c>
      <c r="P77" s="21">
        <v>1183508.3299999998</v>
      </c>
      <c r="Q77" s="36">
        <v>0</v>
      </c>
      <c r="R77" s="31">
        <f t="shared" si="20"/>
        <v>1183508.3299999998</v>
      </c>
      <c r="S77" s="27">
        <v>0</v>
      </c>
      <c r="T77" s="66">
        <v>56759.590000000004</v>
      </c>
      <c r="U77" s="67">
        <v>13975.870000000003</v>
      </c>
      <c r="V77" s="67">
        <v>13829.100000000002</v>
      </c>
      <c r="W77" s="68">
        <f t="shared" si="27"/>
        <v>84564.560000000012</v>
      </c>
      <c r="X77" s="27">
        <v>0</v>
      </c>
      <c r="Y77" s="121">
        <v>180516.32</v>
      </c>
      <c r="AA77" s="58" t="s">
        <v>29</v>
      </c>
      <c r="AB77" s="59" t="s">
        <v>88</v>
      </c>
      <c r="AC77" s="70">
        <f t="shared" si="21"/>
        <v>0.31035166489755373</v>
      </c>
      <c r="AD77" s="71">
        <v>0</v>
      </c>
      <c r="AE77" s="72">
        <f t="shared" si="22"/>
        <v>0.41755609067077781</v>
      </c>
      <c r="AF77" s="27">
        <v>0</v>
      </c>
      <c r="AG77" s="70">
        <f t="shared" si="23"/>
        <v>0.35358218760917715</v>
      </c>
      <c r="AH77" s="73">
        <f t="shared" si="24"/>
        <v>-6.4769491988691974E-2</v>
      </c>
      <c r="AI77" s="74">
        <f t="shared" si="25"/>
        <v>-0.40573139249842727</v>
      </c>
      <c r="AJ77" s="75">
        <f t="shared" si="26"/>
        <v>0.16026891170485547</v>
      </c>
      <c r="AK77" s="27">
        <v>0</v>
      </c>
      <c r="AL77" s="116">
        <f t="shared" si="26"/>
        <v>-0.11180955827151806</v>
      </c>
    </row>
    <row r="78" spans="1:38" x14ac:dyDescent="0.25">
      <c r="A78" s="58" t="s">
        <v>28</v>
      </c>
      <c r="B78" s="59" t="s">
        <v>59</v>
      </c>
      <c r="C78" s="21">
        <v>3432502.0216916725</v>
      </c>
      <c r="D78" s="36">
        <v>280824.92513920413</v>
      </c>
      <c r="E78" s="31">
        <f t="shared" si="18"/>
        <v>3713326.9468308766</v>
      </c>
      <c r="F78" s="27">
        <v>0</v>
      </c>
      <c r="G78" s="66">
        <v>481282.18</v>
      </c>
      <c r="H78" s="67">
        <v>289295.24</v>
      </c>
      <c r="I78" s="67">
        <v>261365.61000000002</v>
      </c>
      <c r="J78" s="68">
        <f t="shared" si="19"/>
        <v>1031943.0299999999</v>
      </c>
      <c r="K78" s="43">
        <v>0</v>
      </c>
      <c r="L78" s="69">
        <v>354873.91</v>
      </c>
      <c r="N78" s="58" t="s">
        <v>28</v>
      </c>
      <c r="O78" s="59" t="s">
        <v>59</v>
      </c>
      <c r="P78" s="21">
        <v>2645482.7999999998</v>
      </c>
      <c r="Q78" s="36">
        <v>0</v>
      </c>
      <c r="R78" s="31">
        <f t="shared" si="20"/>
        <v>2645482.7999999998</v>
      </c>
      <c r="S78" s="27">
        <v>0</v>
      </c>
      <c r="T78" s="66">
        <v>363801.81</v>
      </c>
      <c r="U78" s="67">
        <v>246808.49000000002</v>
      </c>
      <c r="V78" s="67">
        <v>247363.52000000005</v>
      </c>
      <c r="W78" s="68">
        <f t="shared" si="27"/>
        <v>857973.82000000007</v>
      </c>
      <c r="X78" s="27">
        <v>0</v>
      </c>
      <c r="Y78" s="121">
        <v>403506.07</v>
      </c>
      <c r="AA78" s="58" t="s">
        <v>28</v>
      </c>
      <c r="AB78" s="59" t="s">
        <v>59</v>
      </c>
      <c r="AC78" s="70">
        <f t="shared" si="21"/>
        <v>0.29749549749167636</v>
      </c>
      <c r="AD78" s="71">
        <v>0</v>
      </c>
      <c r="AE78" s="72">
        <f t="shared" si="22"/>
        <v>0.40364811550877477</v>
      </c>
      <c r="AF78" s="27">
        <v>0</v>
      </c>
      <c r="AG78" s="70">
        <f t="shared" si="23"/>
        <v>0.32292409430288438</v>
      </c>
      <c r="AH78" s="73">
        <f t="shared" si="24"/>
        <v>0.17214460491209183</v>
      </c>
      <c r="AI78" s="74">
        <f t="shared" si="25"/>
        <v>5.6605315124881761E-2</v>
      </c>
      <c r="AJ78" s="75">
        <f t="shared" si="26"/>
        <v>0.20276750402477295</v>
      </c>
      <c r="AK78" s="27">
        <v>0</v>
      </c>
      <c r="AL78" s="116">
        <f t="shared" si="26"/>
        <v>-0.12052398616952664</v>
      </c>
    </row>
    <row r="79" spans="1:38" x14ac:dyDescent="0.25">
      <c r="A79" s="58" t="s">
        <v>90</v>
      </c>
      <c r="B79" s="59" t="s">
        <v>59</v>
      </c>
      <c r="C79" s="21">
        <v>2074149.4938142556</v>
      </c>
      <c r="D79" s="36">
        <v>169693.38186750465</v>
      </c>
      <c r="E79" s="31">
        <f t="shared" si="18"/>
        <v>2243842.8756817603</v>
      </c>
      <c r="F79" s="27">
        <v>0</v>
      </c>
      <c r="G79" s="66">
        <v>244147.06</v>
      </c>
      <c r="H79" s="67">
        <v>79347.540000000023</v>
      </c>
      <c r="I79" s="67">
        <v>82323.03</v>
      </c>
      <c r="J79" s="68">
        <f t="shared" si="19"/>
        <v>405817.63</v>
      </c>
      <c r="K79" s="43">
        <v>0</v>
      </c>
      <c r="L79" s="69">
        <v>214438.81</v>
      </c>
      <c r="N79" s="58" t="s">
        <v>90</v>
      </c>
      <c r="O79" s="59" t="s">
        <v>59</v>
      </c>
      <c r="P79" s="21">
        <v>1740725.1099999996</v>
      </c>
      <c r="Q79" s="36">
        <v>0</v>
      </c>
      <c r="R79" s="31">
        <f t="shared" si="20"/>
        <v>1740725.1099999996</v>
      </c>
      <c r="S79" s="27">
        <v>0</v>
      </c>
      <c r="T79" s="66">
        <v>182904.66000000003</v>
      </c>
      <c r="U79" s="67">
        <v>71574.98</v>
      </c>
      <c r="V79" s="67">
        <v>71984.11</v>
      </c>
      <c r="W79" s="68">
        <f t="shared" si="27"/>
        <v>326463.75</v>
      </c>
      <c r="X79" s="27">
        <v>0</v>
      </c>
      <c r="Y79" s="121">
        <v>265506.59000000003</v>
      </c>
      <c r="AA79" s="58" t="s">
        <v>90</v>
      </c>
      <c r="AB79" s="78" t="s">
        <v>59</v>
      </c>
      <c r="AC79" s="70">
        <f t="shared" si="21"/>
        <v>0.19154338723490705</v>
      </c>
      <c r="AD79" s="71">
        <v>0</v>
      </c>
      <c r="AE79" s="72">
        <f t="shared" si="22"/>
        <v>0.28902769471841583</v>
      </c>
      <c r="AF79" s="27">
        <v>0</v>
      </c>
      <c r="AG79" s="70">
        <f t="shared" si="23"/>
        <v>0.33483236567072683</v>
      </c>
      <c r="AH79" s="73">
        <f t="shared" si="24"/>
        <v>0.10859325423492994</v>
      </c>
      <c r="AI79" s="74">
        <f t="shared" si="25"/>
        <v>0.14362780897061866</v>
      </c>
      <c r="AJ79" s="75">
        <f t="shared" si="26"/>
        <v>0.24307103009139608</v>
      </c>
      <c r="AK79" s="27">
        <v>0</v>
      </c>
      <c r="AL79" s="116">
        <f t="shared" si="26"/>
        <v>-0.19234091327074032</v>
      </c>
    </row>
    <row r="80" spans="1:38" x14ac:dyDescent="0.25">
      <c r="A80" s="58" t="s">
        <v>30</v>
      </c>
      <c r="B80" s="59" t="s">
        <v>62</v>
      </c>
      <c r="C80" s="21">
        <v>1508968.0796691058</v>
      </c>
      <c r="D80" s="36">
        <v>123453.92525120256</v>
      </c>
      <c r="E80" s="31">
        <f t="shared" si="18"/>
        <v>1632422.0049203085</v>
      </c>
      <c r="F80" s="27">
        <v>0</v>
      </c>
      <c r="G80" s="66">
        <v>55148.660000000011</v>
      </c>
      <c r="H80" s="67">
        <v>31345.46</v>
      </c>
      <c r="I80" s="67">
        <v>10680.56</v>
      </c>
      <c r="J80" s="68">
        <f t="shared" si="19"/>
        <v>97174.680000000008</v>
      </c>
      <c r="K80" s="43">
        <v>0</v>
      </c>
      <c r="L80" s="69">
        <v>156006.74</v>
      </c>
      <c r="N80" s="58" t="s">
        <v>30</v>
      </c>
      <c r="O80" s="59" t="s">
        <v>62</v>
      </c>
      <c r="P80" s="21">
        <v>1148226.78</v>
      </c>
      <c r="Q80" s="36">
        <v>0</v>
      </c>
      <c r="R80" s="31">
        <f t="shared" si="20"/>
        <v>1148226.78</v>
      </c>
      <c r="S80" s="27">
        <v>0</v>
      </c>
      <c r="T80" s="66">
        <v>40613.350000000006</v>
      </c>
      <c r="U80" s="67">
        <v>31977.720000000005</v>
      </c>
      <c r="V80" s="67">
        <v>5721.1399999999994</v>
      </c>
      <c r="W80" s="68">
        <f t="shared" si="27"/>
        <v>78312.210000000006</v>
      </c>
      <c r="X80" s="27">
        <v>0</v>
      </c>
      <c r="Y80" s="121">
        <v>175134.93999999994</v>
      </c>
      <c r="AA80" s="58" t="s">
        <v>30</v>
      </c>
      <c r="AB80" s="59" t="s">
        <v>62</v>
      </c>
      <c r="AC80" s="70">
        <f t="shared" si="21"/>
        <v>0.3141725188373552</v>
      </c>
      <c r="AD80" s="71">
        <v>0</v>
      </c>
      <c r="AE80" s="72">
        <f t="shared" si="22"/>
        <v>0.42168954195643171</v>
      </c>
      <c r="AF80" s="27">
        <v>0</v>
      </c>
      <c r="AG80" s="70">
        <f t="shared" si="23"/>
        <v>0.35789487939310605</v>
      </c>
      <c r="AH80" s="73">
        <f t="shared" si="24"/>
        <v>-1.9771891179233725E-2</v>
      </c>
      <c r="AI80" s="74">
        <f t="shared" si="25"/>
        <v>0.86685870298576861</v>
      </c>
      <c r="AJ80" s="75">
        <f t="shared" si="26"/>
        <v>0.24086244022483849</v>
      </c>
      <c r="AK80" s="27">
        <v>0</v>
      </c>
      <c r="AL80" s="116">
        <f t="shared" si="26"/>
        <v>-0.10921978218623851</v>
      </c>
    </row>
    <row r="81" spans="1:38" x14ac:dyDescent="0.25">
      <c r="A81" s="58" t="s">
        <v>31</v>
      </c>
      <c r="B81" s="59" t="s">
        <v>62</v>
      </c>
      <c r="C81" s="21">
        <v>2003031.8609370061</v>
      </c>
      <c r="D81" s="36">
        <v>163875.00104715247</v>
      </c>
      <c r="E81" s="31">
        <f t="shared" si="18"/>
        <v>2166906.8619841584</v>
      </c>
      <c r="F81" s="27">
        <v>0</v>
      </c>
      <c r="G81" s="66">
        <v>363820.50999999995</v>
      </c>
      <c r="H81" s="67">
        <v>34042.26</v>
      </c>
      <c r="I81" s="67">
        <v>47087.920000000006</v>
      </c>
      <c r="J81" s="68">
        <f t="shared" si="19"/>
        <v>444950.68999999994</v>
      </c>
      <c r="K81" s="43">
        <v>0</v>
      </c>
      <c r="L81" s="69">
        <v>207086.17999999993</v>
      </c>
      <c r="N81" s="58" t="s">
        <v>31</v>
      </c>
      <c r="O81" s="59" t="s">
        <v>62</v>
      </c>
      <c r="P81" s="21">
        <v>1518880.2000000002</v>
      </c>
      <c r="Q81" s="36">
        <v>0</v>
      </c>
      <c r="R81" s="31">
        <f t="shared" si="20"/>
        <v>1518880.2000000002</v>
      </c>
      <c r="S81" s="27">
        <v>0</v>
      </c>
      <c r="T81" s="66">
        <v>270008.84000000003</v>
      </c>
      <c r="U81" s="67">
        <v>25447.64</v>
      </c>
      <c r="V81" s="67">
        <v>50484.2</v>
      </c>
      <c r="W81" s="68">
        <f t="shared" si="27"/>
        <v>345940.68000000005</v>
      </c>
      <c r="X81" s="27">
        <v>0</v>
      </c>
      <c r="Y81" s="121">
        <v>231669.36</v>
      </c>
      <c r="AA81" s="58" t="s">
        <v>31</v>
      </c>
      <c r="AB81" s="59" t="s">
        <v>62</v>
      </c>
      <c r="AC81" s="70">
        <f t="shared" si="21"/>
        <v>0.31875566021402202</v>
      </c>
      <c r="AD81" s="71">
        <v>0</v>
      </c>
      <c r="AE81" s="72">
        <f t="shared" si="22"/>
        <v>0.42664764606461936</v>
      </c>
      <c r="AF81" s="27">
        <v>0</v>
      </c>
      <c r="AG81" s="70">
        <f t="shared" si="23"/>
        <v>0.34743925421108401</v>
      </c>
      <c r="AH81" s="73">
        <f t="shared" si="24"/>
        <v>0.33773740904854055</v>
      </c>
      <c r="AI81" s="74">
        <f t="shared" si="25"/>
        <v>-6.7274117446646464E-2</v>
      </c>
      <c r="AJ81" s="75">
        <f t="shared" si="26"/>
        <v>0.2862051667355221</v>
      </c>
      <c r="AK81" s="27">
        <v>0</v>
      </c>
      <c r="AL81" s="116">
        <f t="shared" si="26"/>
        <v>-0.10611321238164617</v>
      </c>
    </row>
    <row r="82" spans="1:38" x14ac:dyDescent="0.25">
      <c r="A82" s="58" t="s">
        <v>44</v>
      </c>
      <c r="B82" s="59" t="s">
        <v>62</v>
      </c>
      <c r="C82" s="21">
        <v>1567314.3862225555</v>
      </c>
      <c r="D82" s="36">
        <v>128227.43945934463</v>
      </c>
      <c r="E82" s="31">
        <f t="shared" si="18"/>
        <v>1695541.8256819001</v>
      </c>
      <c r="F82" s="27">
        <v>0</v>
      </c>
      <c r="G82" s="66">
        <v>64191.73000000001</v>
      </c>
      <c r="H82" s="67">
        <v>74832.809999999983</v>
      </c>
      <c r="I82" s="67">
        <v>28299.54</v>
      </c>
      <c r="J82" s="68">
        <f>+G82+H82+I82</f>
        <v>167324.07999999999</v>
      </c>
      <c r="K82" s="43">
        <v>0</v>
      </c>
      <c r="L82" s="69">
        <v>162038.94999999998</v>
      </c>
      <c r="N82" s="58" t="s">
        <v>44</v>
      </c>
      <c r="O82" s="59" t="s">
        <v>62</v>
      </c>
      <c r="P82" s="21">
        <v>1190118.17</v>
      </c>
      <c r="Q82" s="36">
        <v>0</v>
      </c>
      <c r="R82" s="31">
        <f t="shared" si="20"/>
        <v>1190118.17</v>
      </c>
      <c r="S82" s="27">
        <v>0</v>
      </c>
      <c r="T82" s="66">
        <v>48216.54</v>
      </c>
      <c r="U82" s="67">
        <v>109646.7</v>
      </c>
      <c r="V82" s="67">
        <v>27285.469999999998</v>
      </c>
      <c r="W82" s="68">
        <f t="shared" si="27"/>
        <v>185148.71</v>
      </c>
      <c r="X82" s="27">
        <v>0</v>
      </c>
      <c r="Y82" s="121">
        <v>181524.47</v>
      </c>
      <c r="AA82" s="58" t="s">
        <v>44</v>
      </c>
      <c r="AB82" s="59" t="s">
        <v>62</v>
      </c>
      <c r="AC82" s="70">
        <f t="shared" si="21"/>
        <v>0.31694013731641091</v>
      </c>
      <c r="AD82" s="71">
        <v>0</v>
      </c>
      <c r="AE82" s="72">
        <f t="shared" si="22"/>
        <v>0.42468358892621594</v>
      </c>
      <c r="AF82" s="27">
        <v>0</v>
      </c>
      <c r="AG82" s="70">
        <f t="shared" si="23"/>
        <v>0.33132178294004522</v>
      </c>
      <c r="AH82" s="73">
        <f t="shared" si="24"/>
        <v>-0.3175096924941655</v>
      </c>
      <c r="AI82" s="74">
        <f t="shared" si="25"/>
        <v>3.7165201845524409E-2</v>
      </c>
      <c r="AJ82" s="75">
        <f t="shared" si="26"/>
        <v>-9.6271964303721091E-2</v>
      </c>
      <c r="AK82" s="27">
        <v>0</v>
      </c>
      <c r="AL82" s="116">
        <f t="shared" si="26"/>
        <v>-0.10734376472769769</v>
      </c>
    </row>
    <row r="83" spans="1:38" ht="14.25" thickBot="1" x14ac:dyDescent="0.3">
      <c r="A83" s="79" t="s">
        <v>33</v>
      </c>
      <c r="B83" s="80" t="s">
        <v>88</v>
      </c>
      <c r="C83" s="23">
        <v>6186459.1708583971</v>
      </c>
      <c r="D83" s="38">
        <v>506135.73496945447</v>
      </c>
      <c r="E83" s="33">
        <f t="shared" si="18"/>
        <v>6692594.905827852</v>
      </c>
      <c r="F83" s="28">
        <v>0</v>
      </c>
      <c r="G83" s="81">
        <v>1476826.2100000002</v>
      </c>
      <c r="H83" s="82">
        <v>388168.56999999995</v>
      </c>
      <c r="I83" s="82">
        <v>337416.16000000003</v>
      </c>
      <c r="J83" s="83">
        <f>+G83+H83+I83</f>
        <v>2202410.9400000004</v>
      </c>
      <c r="K83" s="44">
        <v>0</v>
      </c>
      <c r="L83" s="84">
        <v>639595.54999999993</v>
      </c>
      <c r="N83" s="79" t="s">
        <v>33</v>
      </c>
      <c r="O83" s="80" t="s">
        <v>88</v>
      </c>
      <c r="P83" s="23">
        <v>4611488.9799999995</v>
      </c>
      <c r="Q83" s="38">
        <v>0</v>
      </c>
      <c r="R83" s="33">
        <f t="shared" si="20"/>
        <v>4611488.9799999995</v>
      </c>
      <c r="S83" s="28">
        <v>0</v>
      </c>
      <c r="T83" s="81">
        <v>1104303.19</v>
      </c>
      <c r="U83" s="82">
        <v>393344.32999999996</v>
      </c>
      <c r="V83" s="82">
        <v>435418.42</v>
      </c>
      <c r="W83" s="83">
        <f t="shared" si="27"/>
        <v>1933065.94</v>
      </c>
      <c r="X83" s="28">
        <v>0</v>
      </c>
      <c r="Y83" s="122">
        <v>703373.97</v>
      </c>
      <c r="AA83" s="76" t="s">
        <v>33</v>
      </c>
      <c r="AB83" s="77" t="s">
        <v>88</v>
      </c>
      <c r="AC83" s="85">
        <f t="shared" si="21"/>
        <v>0.34153181275918354</v>
      </c>
      <c r="AD83" s="86">
        <v>0</v>
      </c>
      <c r="AE83" s="87">
        <f t="shared" si="22"/>
        <v>0.45128719484175206</v>
      </c>
      <c r="AF83" s="28">
        <v>0</v>
      </c>
      <c r="AG83" s="85">
        <f t="shared" si="23"/>
        <v>0.33733762917048193</v>
      </c>
      <c r="AH83" s="88">
        <f t="shared" si="24"/>
        <v>-1.3158343988332044E-2</v>
      </c>
      <c r="AI83" s="89">
        <f t="shared" si="25"/>
        <v>-0.22507605443058643</v>
      </c>
      <c r="AJ83" s="90">
        <f t="shared" si="26"/>
        <v>0.13933565039172979</v>
      </c>
      <c r="AK83" s="28">
        <v>0</v>
      </c>
      <c r="AL83" s="117">
        <f t="shared" si="26"/>
        <v>-9.0674979058437466E-2</v>
      </c>
    </row>
    <row r="84" spans="1:38" ht="14.25" thickBot="1" x14ac:dyDescent="0.3">
      <c r="A84" s="2"/>
      <c r="B84" s="2"/>
      <c r="C84" s="24">
        <f t="shared" ref="C84:L84" si="28">+SUM(C6:C83)</f>
        <v>286996097.16404313</v>
      </c>
      <c r="D84" s="39">
        <f t="shared" si="28"/>
        <v>23480148.588992089</v>
      </c>
      <c r="E84" s="34">
        <f t="shared" si="28"/>
        <v>310476245.75303507</v>
      </c>
      <c r="F84" s="34">
        <f t="shared" si="28"/>
        <v>0</v>
      </c>
      <c r="G84" s="24">
        <f t="shared" si="28"/>
        <v>54928673.529999994</v>
      </c>
      <c r="H84" s="24">
        <f t="shared" si="28"/>
        <v>27693415.550000004</v>
      </c>
      <c r="I84" s="24">
        <f t="shared" si="28"/>
        <v>17093910.089999996</v>
      </c>
      <c r="J84" s="34">
        <f t="shared" si="28"/>
        <v>99715999.169999957</v>
      </c>
      <c r="K84" s="113">
        <f t="shared" si="28"/>
        <v>0</v>
      </c>
      <c r="L84" s="91">
        <f t="shared" si="28"/>
        <v>29671484.43999999</v>
      </c>
      <c r="N84" s="2" t="s">
        <v>49</v>
      </c>
      <c r="O84" s="2"/>
      <c r="P84" s="24">
        <f t="shared" ref="P84:Y84" si="29">+SUM(P6:P83)</f>
        <v>218868279.52000004</v>
      </c>
      <c r="Q84" s="39">
        <f t="shared" si="29"/>
        <v>0</v>
      </c>
      <c r="R84" s="34">
        <f t="shared" si="29"/>
        <v>218868279.52000004</v>
      </c>
      <c r="S84" s="112">
        <f t="shared" si="29"/>
        <v>0</v>
      </c>
      <c r="T84" s="24">
        <f t="shared" si="29"/>
        <v>41126320.480000004</v>
      </c>
      <c r="U84" s="24">
        <f t="shared" si="29"/>
        <v>24447188.359999999</v>
      </c>
      <c r="V84" s="24">
        <f t="shared" si="29"/>
        <v>18749283.730000008</v>
      </c>
      <c r="W84" s="34">
        <f t="shared" si="29"/>
        <v>84322792.569999978</v>
      </c>
      <c r="X84" s="113">
        <f t="shared" si="29"/>
        <v>0</v>
      </c>
      <c r="Y84" s="91">
        <f t="shared" si="29"/>
        <v>33383198.210000001</v>
      </c>
      <c r="AA84" s="2" t="s">
        <v>49</v>
      </c>
      <c r="AB84" s="2"/>
      <c r="AC84" s="92">
        <f t="shared" si="21"/>
        <v>0.31127314471267464</v>
      </c>
      <c r="AD84" s="93">
        <v>0</v>
      </c>
      <c r="AE84" s="94">
        <f t="shared" si="22"/>
        <v>0.41855295995354114</v>
      </c>
      <c r="AF84" s="34">
        <f t="shared" ref="AF84" si="30">+SUM(AF6:AF83)</f>
        <v>0</v>
      </c>
      <c r="AG84" s="92">
        <f t="shared" si="23"/>
        <v>0.33560875101170695</v>
      </c>
      <c r="AH84" s="95">
        <f t="shared" si="24"/>
        <v>0.13278529793272331</v>
      </c>
      <c r="AI84" s="96">
        <f t="shared" si="25"/>
        <v>-8.828996690424562E-2</v>
      </c>
      <c r="AJ84" s="97">
        <f t="shared" si="26"/>
        <v>0.18255095841639046</v>
      </c>
      <c r="AK84" s="34">
        <f t="shared" ref="AK84" si="31">+SUM(AK6:AK83)</f>
        <v>0</v>
      </c>
      <c r="AL84" s="118">
        <f t="shared" si="26"/>
        <v>-0.11118508618171163</v>
      </c>
    </row>
    <row r="85" spans="1:38" ht="11.25" customHeight="1" thickBot="1" x14ac:dyDescent="0.3">
      <c r="F85" s="119"/>
      <c r="K85" s="119"/>
      <c r="L85" s="119"/>
      <c r="S85" s="119"/>
      <c r="X85" s="119"/>
      <c r="Y85" s="119"/>
      <c r="AE85" s="8"/>
      <c r="AF85" s="8"/>
      <c r="AG85" s="8"/>
      <c r="AH85" s="8"/>
      <c r="AI85" s="8"/>
      <c r="AJ85" s="8"/>
      <c r="AK85" s="8"/>
      <c r="AL85" s="8"/>
    </row>
    <row r="86" spans="1:38" ht="14.25" thickBot="1" x14ac:dyDescent="0.3">
      <c r="E86" s="2"/>
      <c r="F86" s="40">
        <f>SUM(E84:F84)</f>
        <v>310476245.75303507</v>
      </c>
      <c r="G86" s="2"/>
      <c r="H86" s="3"/>
      <c r="I86" s="3"/>
      <c r="J86" s="3"/>
      <c r="K86" s="40">
        <f>+J84+K84</f>
        <v>99715999.169999957</v>
      </c>
      <c r="L86" s="98">
        <f>SUM(L84)</f>
        <v>29671484.43999999</v>
      </c>
      <c r="R86" s="2"/>
      <c r="S86" s="40">
        <f>SUM(R84:S84)</f>
        <v>218868279.52000004</v>
      </c>
      <c r="T86" s="2"/>
      <c r="U86" s="3"/>
      <c r="V86" s="3"/>
      <c r="W86" s="3"/>
      <c r="X86" s="40">
        <f>+W84+X84</f>
        <v>84322792.569999978</v>
      </c>
      <c r="Y86" s="98">
        <f>SUM(Y84)</f>
        <v>33383198.210000001</v>
      </c>
      <c r="AE86" s="5"/>
      <c r="AF86" s="6">
        <f>+(F86-S86)/S86</f>
        <v>0.41855295995354114</v>
      </c>
      <c r="AG86" s="5"/>
      <c r="AH86" s="7"/>
      <c r="AI86" s="7"/>
      <c r="AJ86" s="7"/>
      <c r="AK86" s="6">
        <f>+(K86-X86)/X86</f>
        <v>0.18255095841639041</v>
      </c>
      <c r="AL86" s="6">
        <f>+(L86-Y86)/Y86</f>
        <v>-0.11118508618171161</v>
      </c>
    </row>
    <row r="89" spans="1:38" x14ac:dyDescent="0.25">
      <c r="A89" s="99"/>
      <c r="B89" s="99"/>
      <c r="C89" s="99"/>
      <c r="D89" s="99"/>
      <c r="E89" s="99"/>
      <c r="F89" s="99"/>
      <c r="G89" s="99"/>
      <c r="H89" s="99"/>
      <c r="I89" s="99"/>
      <c r="J89" s="99"/>
    </row>
    <row r="96" spans="1:38" x14ac:dyDescent="0.25">
      <c r="A96" s="99"/>
      <c r="B96" s="99"/>
      <c r="C96" s="114"/>
      <c r="D96" s="114"/>
      <c r="E96" s="114"/>
      <c r="F96" s="114"/>
    </row>
    <row r="97" spans="1:1" x14ac:dyDescent="0.25">
      <c r="A97" s="114"/>
    </row>
  </sheetData>
  <autoFilter ref="A3:L84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8">
    <mergeCell ref="C4:F4"/>
    <mergeCell ref="G4:K4"/>
    <mergeCell ref="P4:S4"/>
    <mergeCell ref="T4:X4"/>
    <mergeCell ref="AC4:AF4"/>
    <mergeCell ref="AG4:AK4"/>
    <mergeCell ref="A1:L1"/>
    <mergeCell ref="N1:Y1"/>
    <mergeCell ref="AA1:AL1"/>
    <mergeCell ref="A3:A5"/>
    <mergeCell ref="C3:K3"/>
    <mergeCell ref="L3:L5"/>
    <mergeCell ref="N3:N5"/>
    <mergeCell ref="P3:X3"/>
    <mergeCell ref="Y3:Y5"/>
    <mergeCell ref="AA3:AA5"/>
    <mergeCell ref="AC3:AK3"/>
    <mergeCell ref="AL3:AL5"/>
  </mergeCells>
  <printOptions horizontalCentered="1" verticalCentered="1"/>
  <pageMargins left="0.43307086614173229" right="0.15748031496062992" top="0.39370078740157483" bottom="0.15748031496062992" header="0.15748031496062992" footer="0.15748031496062992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"/>
  <sheetViews>
    <sheetView showGridLines="0" zoomScale="78" zoomScaleNormal="78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K86" sqref="AK86"/>
    </sheetView>
  </sheetViews>
  <sheetFormatPr baseColWidth="10" defaultRowHeight="13.5" x14ac:dyDescent="0.25"/>
  <cols>
    <col min="1" max="1" width="27.5703125" style="1" customWidth="1"/>
    <col min="2" max="2" width="13.42578125" style="1" customWidth="1"/>
    <col min="3" max="12" width="14.7109375" style="1" customWidth="1"/>
    <col min="13" max="13" width="1.28515625" style="100" customWidth="1"/>
    <col min="14" max="14" width="27.5703125" style="1" customWidth="1"/>
    <col min="15" max="15" width="13.42578125" style="1" customWidth="1"/>
    <col min="16" max="25" width="14.5703125" style="1" customWidth="1"/>
    <col min="26" max="26" width="1.42578125" style="1" customWidth="1"/>
    <col min="27" max="27" width="29.5703125" style="1" customWidth="1"/>
    <col min="28" max="28" width="13" style="1" customWidth="1"/>
    <col min="29" max="38" width="12.85546875" style="1" customWidth="1"/>
    <col min="39" max="16384" width="11.42578125" style="1"/>
  </cols>
  <sheetData>
    <row r="1" spans="1:38" x14ac:dyDescent="0.25">
      <c r="A1" s="126" t="s">
        <v>92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N1" s="126" t="s">
        <v>92</v>
      </c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AA1" s="126" t="s">
        <v>92</v>
      </c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8" ht="14.25" thickBot="1" x14ac:dyDescent="0.3">
      <c r="A2" s="1" t="s">
        <v>97</v>
      </c>
      <c r="B2" s="1" t="s">
        <v>100</v>
      </c>
      <c r="N2" s="1" t="s">
        <v>97</v>
      </c>
      <c r="O2" s="1" t="s">
        <v>101</v>
      </c>
      <c r="AA2" s="1" t="s">
        <v>97</v>
      </c>
      <c r="AB2" s="11" t="s">
        <v>102</v>
      </c>
      <c r="AC2" s="11"/>
      <c r="AD2" s="11"/>
    </row>
    <row r="3" spans="1:38" ht="26.25" thickBot="1" x14ac:dyDescent="0.3">
      <c r="A3" s="127" t="s">
        <v>50</v>
      </c>
      <c r="B3" s="12" t="s">
        <v>91</v>
      </c>
      <c r="C3" s="123" t="s">
        <v>56</v>
      </c>
      <c r="D3" s="124"/>
      <c r="E3" s="124"/>
      <c r="F3" s="124"/>
      <c r="G3" s="124"/>
      <c r="H3" s="124"/>
      <c r="I3" s="124"/>
      <c r="J3" s="124"/>
      <c r="K3" s="125"/>
      <c r="L3" s="130" t="s">
        <v>96</v>
      </c>
      <c r="N3" s="127" t="s">
        <v>50</v>
      </c>
      <c r="O3" s="12" t="s">
        <v>91</v>
      </c>
      <c r="P3" s="123" t="s">
        <v>56</v>
      </c>
      <c r="Q3" s="124"/>
      <c r="R3" s="124"/>
      <c r="S3" s="124"/>
      <c r="T3" s="124"/>
      <c r="U3" s="124"/>
      <c r="V3" s="124"/>
      <c r="W3" s="124"/>
      <c r="X3" s="125"/>
      <c r="Y3" s="130" t="s">
        <v>96</v>
      </c>
      <c r="AA3" s="127" t="s">
        <v>50</v>
      </c>
      <c r="AB3" s="4" t="s">
        <v>91</v>
      </c>
      <c r="AC3" s="133" t="s">
        <v>56</v>
      </c>
      <c r="AD3" s="134"/>
      <c r="AE3" s="134"/>
      <c r="AF3" s="134"/>
      <c r="AG3" s="134"/>
      <c r="AH3" s="134"/>
      <c r="AI3" s="134"/>
      <c r="AJ3" s="134"/>
      <c r="AK3" s="135"/>
      <c r="AL3" s="130" t="s">
        <v>96</v>
      </c>
    </row>
    <row r="4" spans="1:38" ht="16.5" customHeight="1" thickBot="1" x14ac:dyDescent="0.3">
      <c r="A4" s="128"/>
      <c r="B4" s="13" t="s">
        <v>95</v>
      </c>
      <c r="C4" s="136" t="s">
        <v>57</v>
      </c>
      <c r="D4" s="137"/>
      <c r="E4" s="137"/>
      <c r="F4" s="138"/>
      <c r="G4" s="139" t="s">
        <v>58</v>
      </c>
      <c r="H4" s="140"/>
      <c r="I4" s="140"/>
      <c r="J4" s="140"/>
      <c r="K4" s="141"/>
      <c r="L4" s="131"/>
      <c r="N4" s="128"/>
      <c r="O4" s="13" t="s">
        <v>95</v>
      </c>
      <c r="P4" s="136" t="s">
        <v>57</v>
      </c>
      <c r="Q4" s="137"/>
      <c r="R4" s="137"/>
      <c r="S4" s="138"/>
      <c r="T4" s="139" t="s">
        <v>58</v>
      </c>
      <c r="U4" s="140"/>
      <c r="V4" s="140"/>
      <c r="W4" s="140"/>
      <c r="X4" s="141"/>
      <c r="Y4" s="131"/>
      <c r="AA4" s="128"/>
      <c r="AB4" s="9" t="s">
        <v>95</v>
      </c>
      <c r="AC4" s="142" t="s">
        <v>57</v>
      </c>
      <c r="AD4" s="143"/>
      <c r="AE4" s="143"/>
      <c r="AF4" s="144"/>
      <c r="AG4" s="123" t="s">
        <v>58</v>
      </c>
      <c r="AH4" s="124"/>
      <c r="AI4" s="124"/>
      <c r="AJ4" s="124"/>
      <c r="AK4" s="125"/>
      <c r="AL4" s="131"/>
    </row>
    <row r="5" spans="1:38" s="17" customFormat="1" ht="54" customHeight="1" thickBot="1" x14ac:dyDescent="0.25">
      <c r="A5" s="129"/>
      <c r="B5" s="14">
        <v>42348</v>
      </c>
      <c r="C5" s="18" t="s">
        <v>93</v>
      </c>
      <c r="D5" s="19" t="s">
        <v>98</v>
      </c>
      <c r="E5" s="29" t="s">
        <v>55</v>
      </c>
      <c r="F5" s="25" t="s">
        <v>51</v>
      </c>
      <c r="G5" s="15" t="s">
        <v>52</v>
      </c>
      <c r="H5" s="16" t="s">
        <v>53</v>
      </c>
      <c r="I5" s="16" t="s">
        <v>54</v>
      </c>
      <c r="J5" s="29" t="s">
        <v>55</v>
      </c>
      <c r="K5" s="41" t="s">
        <v>51</v>
      </c>
      <c r="L5" s="132"/>
      <c r="M5" s="101"/>
      <c r="N5" s="129"/>
      <c r="O5" s="14">
        <v>42348</v>
      </c>
      <c r="P5" s="18" t="s">
        <v>93</v>
      </c>
      <c r="Q5" s="19" t="s">
        <v>98</v>
      </c>
      <c r="R5" s="29" t="s">
        <v>55</v>
      </c>
      <c r="S5" s="25" t="s">
        <v>51</v>
      </c>
      <c r="T5" s="15" t="s">
        <v>52</v>
      </c>
      <c r="U5" s="16" t="s">
        <v>53</v>
      </c>
      <c r="V5" s="16" t="s">
        <v>54</v>
      </c>
      <c r="W5" s="29" t="s">
        <v>55</v>
      </c>
      <c r="X5" s="41" t="s">
        <v>51</v>
      </c>
      <c r="Y5" s="132"/>
      <c r="AA5" s="129"/>
      <c r="AB5" s="10">
        <v>42348</v>
      </c>
      <c r="AC5" s="47" t="s">
        <v>93</v>
      </c>
      <c r="AD5" s="48" t="s">
        <v>98</v>
      </c>
      <c r="AE5" s="29" t="s">
        <v>55</v>
      </c>
      <c r="AF5" s="41" t="s">
        <v>51</v>
      </c>
      <c r="AG5" s="49" t="s">
        <v>52</v>
      </c>
      <c r="AH5" s="50" t="s">
        <v>53</v>
      </c>
      <c r="AI5" s="51" t="s">
        <v>54</v>
      </c>
      <c r="AJ5" s="29" t="s">
        <v>55</v>
      </c>
      <c r="AK5" s="41" t="s">
        <v>51</v>
      </c>
      <c r="AL5" s="132"/>
    </row>
    <row r="6" spans="1:38" x14ac:dyDescent="0.25">
      <c r="A6" s="102" t="s">
        <v>60</v>
      </c>
      <c r="B6" s="53" t="s">
        <v>59</v>
      </c>
      <c r="C6" s="20">
        <v>6316120.3131861985</v>
      </c>
      <c r="D6" s="35">
        <v>525435.87788580731</v>
      </c>
      <c r="E6" s="30">
        <f t="shared" ref="E6:E37" si="0">+SUM(C6:D6)</f>
        <v>6841556.1910720058</v>
      </c>
      <c r="F6" s="103">
        <v>1024553.66</v>
      </c>
      <c r="G6" s="54">
        <v>212090.64000000007</v>
      </c>
      <c r="H6" s="55">
        <v>192760.84999999995</v>
      </c>
      <c r="I6" s="55">
        <v>415027.1999999999</v>
      </c>
      <c r="J6" s="56">
        <f t="shared" ref="J6:J69" si="1">+G6+H6+I6</f>
        <v>819878.69</v>
      </c>
      <c r="K6" s="104">
        <v>53502.53</v>
      </c>
      <c r="L6" s="57">
        <v>586758.81999999983</v>
      </c>
      <c r="N6" s="102" t="s">
        <v>60</v>
      </c>
      <c r="O6" s="53" t="s">
        <v>59</v>
      </c>
      <c r="P6" s="20">
        <v>4918669.8799999971</v>
      </c>
      <c r="Q6" s="35">
        <v>0</v>
      </c>
      <c r="R6" s="30">
        <f t="shared" ref="R6:R37" si="2">+SUM(P6:Q6)</f>
        <v>4918669.8799999971</v>
      </c>
      <c r="S6" s="103">
        <v>829639</v>
      </c>
      <c r="T6" s="54">
        <v>153267.44</v>
      </c>
      <c r="U6" s="55">
        <v>136781.97999999995</v>
      </c>
      <c r="V6" s="55">
        <v>280288.55999999994</v>
      </c>
      <c r="W6" s="56">
        <f>+T6+U6+V6</f>
        <v>570337.97999999986</v>
      </c>
      <c r="X6" s="104">
        <v>25883.01</v>
      </c>
      <c r="Y6" s="57">
        <v>734290.09999999974</v>
      </c>
      <c r="AA6" s="105" t="s">
        <v>60</v>
      </c>
      <c r="AB6" s="59" t="s">
        <v>59</v>
      </c>
      <c r="AC6" s="60">
        <f t="shared" ref="AC6:AC37" si="3">+C6/P6-1</f>
        <v>0.28411145030660245</v>
      </c>
      <c r="AD6" s="61">
        <v>0</v>
      </c>
      <c r="AE6" s="62">
        <f t="shared" ref="AE6:AF37" si="4">+E6/R6-1</f>
        <v>0.39093624048459419</v>
      </c>
      <c r="AF6" s="62">
        <f t="shared" si="4"/>
        <v>0.23493912412507134</v>
      </c>
      <c r="AG6" s="60">
        <f t="shared" ref="AG6:AG37" si="5">+G6/T6-1</f>
        <v>0.38379449673068255</v>
      </c>
      <c r="AH6" s="63">
        <f t="shared" ref="AH6:AH37" si="6">+H6/U6-1</f>
        <v>0.40925617541141035</v>
      </c>
      <c r="AI6" s="64">
        <f t="shared" ref="AI6:AI37" si="7">+I6/V6-1</f>
        <v>0.48071401843871175</v>
      </c>
      <c r="AJ6" s="65">
        <f t="shared" ref="AJ6:AL37" si="8">+J6/W6-1</f>
        <v>0.43753128627344817</v>
      </c>
      <c r="AK6" s="65">
        <f>+K6/X6-1</f>
        <v>1.0670907286285485</v>
      </c>
      <c r="AL6" s="115">
        <f t="shared" si="8"/>
        <v>-0.2009168855742437</v>
      </c>
    </row>
    <row r="7" spans="1:38" x14ac:dyDescent="0.25">
      <c r="A7" s="105" t="s">
        <v>61</v>
      </c>
      <c r="B7" s="59" t="s">
        <v>59</v>
      </c>
      <c r="C7" s="21">
        <v>7267664.4813457849</v>
      </c>
      <c r="D7" s="36">
        <v>604594.5101715558</v>
      </c>
      <c r="E7" s="31">
        <f t="shared" si="0"/>
        <v>7872258.9915173408</v>
      </c>
      <c r="F7" s="106">
        <v>1178906.02</v>
      </c>
      <c r="G7" s="66">
        <v>700777.24000000022</v>
      </c>
      <c r="H7" s="67">
        <v>99401.99000000002</v>
      </c>
      <c r="I7" s="67">
        <v>184974.20000000004</v>
      </c>
      <c r="J7" s="68">
        <f t="shared" si="1"/>
        <v>985153.43000000028</v>
      </c>
      <c r="K7" s="107">
        <v>163188.16999999998</v>
      </c>
      <c r="L7" s="69">
        <v>675155.93</v>
      </c>
      <c r="N7" s="105" t="s">
        <v>61</v>
      </c>
      <c r="O7" s="59" t="s">
        <v>59</v>
      </c>
      <c r="P7" s="21">
        <v>5711509.3900000034</v>
      </c>
      <c r="Q7" s="36">
        <v>0</v>
      </c>
      <c r="R7" s="31">
        <f t="shared" si="2"/>
        <v>5711509.3900000034</v>
      </c>
      <c r="S7" s="106">
        <v>963368.36</v>
      </c>
      <c r="T7" s="66">
        <v>500284.36999999988</v>
      </c>
      <c r="U7" s="67">
        <v>73343.259999999995</v>
      </c>
      <c r="V7" s="67">
        <v>187928.79000000004</v>
      </c>
      <c r="W7" s="68">
        <f t="shared" ref="W7:W70" si="9">+T7+U7+V7</f>
        <v>761556.41999999993</v>
      </c>
      <c r="X7" s="107">
        <v>74567.73</v>
      </c>
      <c r="Y7" s="69">
        <v>852650.2</v>
      </c>
      <c r="AA7" s="105" t="s">
        <v>61</v>
      </c>
      <c r="AB7" s="59" t="s">
        <v>59</v>
      </c>
      <c r="AC7" s="70">
        <f t="shared" si="3"/>
        <v>0.27245951728108442</v>
      </c>
      <c r="AD7" s="71">
        <v>0</v>
      </c>
      <c r="AE7" s="72">
        <f t="shared" si="4"/>
        <v>0.37831498715566947</v>
      </c>
      <c r="AF7" s="72">
        <f t="shared" si="4"/>
        <v>0.22373338065618009</v>
      </c>
      <c r="AG7" s="70">
        <f t="shared" si="5"/>
        <v>0.40075781300143443</v>
      </c>
      <c r="AH7" s="73">
        <f t="shared" si="6"/>
        <v>0.35529822372226194</v>
      </c>
      <c r="AI7" s="74">
        <f t="shared" si="7"/>
        <v>-1.5721859327674004E-2</v>
      </c>
      <c r="AJ7" s="75">
        <f t="shared" si="8"/>
        <v>0.29360531160646031</v>
      </c>
      <c r="AK7" s="75">
        <f t="shared" si="8"/>
        <v>1.1884556496489833</v>
      </c>
      <c r="AL7" s="116">
        <f t="shared" si="8"/>
        <v>-0.20816774569454144</v>
      </c>
    </row>
    <row r="8" spans="1:38" x14ac:dyDescent="0.25">
      <c r="A8" s="105" t="s">
        <v>0</v>
      </c>
      <c r="B8" s="59" t="s">
        <v>62</v>
      </c>
      <c r="C8" s="21">
        <v>6785025.8387777768</v>
      </c>
      <c r="D8" s="36">
        <v>564443.96738821093</v>
      </c>
      <c r="E8" s="31">
        <f t="shared" si="0"/>
        <v>7349469.8061659876</v>
      </c>
      <c r="F8" s="106">
        <v>1100616.01</v>
      </c>
      <c r="G8" s="66">
        <v>340047.2899999998</v>
      </c>
      <c r="H8" s="67">
        <v>402004.32</v>
      </c>
      <c r="I8" s="67">
        <v>610637.0499999997</v>
      </c>
      <c r="J8" s="68">
        <f t="shared" si="1"/>
        <v>1352688.6599999997</v>
      </c>
      <c r="K8" s="107">
        <v>140676.63</v>
      </c>
      <c r="L8" s="69">
        <v>630319.17000000016</v>
      </c>
      <c r="N8" s="105" t="s">
        <v>0</v>
      </c>
      <c r="O8" s="59" t="s">
        <v>62</v>
      </c>
      <c r="P8" s="21">
        <v>5308598.830000001</v>
      </c>
      <c r="Q8" s="36">
        <v>0</v>
      </c>
      <c r="R8" s="31">
        <f t="shared" si="2"/>
        <v>5308598.830000001</v>
      </c>
      <c r="S8" s="106">
        <v>895408.89</v>
      </c>
      <c r="T8" s="66">
        <v>254113.35999999996</v>
      </c>
      <c r="U8" s="67">
        <v>315745.05000000005</v>
      </c>
      <c r="V8" s="67">
        <v>491509.66000000021</v>
      </c>
      <c r="W8" s="68">
        <f t="shared" si="9"/>
        <v>1061368.0700000003</v>
      </c>
      <c r="X8" s="107">
        <v>76540.63</v>
      </c>
      <c r="Y8" s="69">
        <v>792501.23</v>
      </c>
      <c r="AA8" s="108" t="s">
        <v>0</v>
      </c>
      <c r="AB8" s="77" t="s">
        <v>62</v>
      </c>
      <c r="AC8" s="70">
        <f t="shared" si="3"/>
        <v>0.27811990622349891</v>
      </c>
      <c r="AD8" s="71">
        <v>0</v>
      </c>
      <c r="AE8" s="72">
        <f t="shared" si="4"/>
        <v>0.38444626190862241</v>
      </c>
      <c r="AF8" s="72">
        <f t="shared" si="4"/>
        <v>0.22917699644460754</v>
      </c>
      <c r="AG8" s="70">
        <f t="shared" si="5"/>
        <v>0.33817163332144307</v>
      </c>
      <c r="AH8" s="73">
        <f t="shared" si="6"/>
        <v>0.27319278639522593</v>
      </c>
      <c r="AI8" s="74">
        <f t="shared" si="7"/>
        <v>0.2423703941037485</v>
      </c>
      <c r="AJ8" s="75">
        <f t="shared" si="8"/>
        <v>0.27447649711188249</v>
      </c>
      <c r="AK8" s="75">
        <f t="shared" si="8"/>
        <v>0.83793404888357981</v>
      </c>
      <c r="AL8" s="116">
        <f t="shared" si="8"/>
        <v>-0.20464581487147959</v>
      </c>
    </row>
    <row r="9" spans="1:38" x14ac:dyDescent="0.25">
      <c r="A9" s="105" t="s">
        <v>1</v>
      </c>
      <c r="B9" s="59" t="s">
        <v>63</v>
      </c>
      <c r="C9" s="21">
        <v>6830802.8953658734</v>
      </c>
      <c r="D9" s="36">
        <v>568252.14499134803</v>
      </c>
      <c r="E9" s="31">
        <f t="shared" si="0"/>
        <v>7399055.0403572209</v>
      </c>
      <c r="F9" s="106">
        <v>1108041.6099999999</v>
      </c>
      <c r="G9" s="66">
        <v>346991.94</v>
      </c>
      <c r="H9" s="67">
        <v>279014.34999999992</v>
      </c>
      <c r="I9" s="67">
        <v>299680.17999999993</v>
      </c>
      <c r="J9" s="68">
        <f t="shared" si="1"/>
        <v>925686.46999999986</v>
      </c>
      <c r="K9" s="107">
        <v>99920.61</v>
      </c>
      <c r="L9" s="69">
        <v>634572.1399999999</v>
      </c>
      <c r="N9" s="105" t="s">
        <v>1</v>
      </c>
      <c r="O9" s="59" t="s">
        <v>63</v>
      </c>
      <c r="P9" s="21">
        <v>5352813.6299999971</v>
      </c>
      <c r="Q9" s="36">
        <v>0</v>
      </c>
      <c r="R9" s="31">
        <f t="shared" si="2"/>
        <v>5352813.6299999971</v>
      </c>
      <c r="S9" s="106">
        <v>902866.65</v>
      </c>
      <c r="T9" s="66">
        <v>252056.19000000009</v>
      </c>
      <c r="U9" s="67">
        <v>209429.42000000004</v>
      </c>
      <c r="V9" s="67">
        <v>201309.85000000003</v>
      </c>
      <c r="W9" s="68">
        <f t="shared" si="9"/>
        <v>662795.4600000002</v>
      </c>
      <c r="X9" s="107">
        <v>49934.35</v>
      </c>
      <c r="Y9" s="69">
        <v>799101.80999999971</v>
      </c>
      <c r="AA9" s="105" t="s">
        <v>1</v>
      </c>
      <c r="AB9" s="59" t="s">
        <v>63</v>
      </c>
      <c r="AC9" s="70">
        <f t="shared" si="3"/>
        <v>0.2761144638181392</v>
      </c>
      <c r="AD9" s="71">
        <v>0</v>
      </c>
      <c r="AE9" s="72">
        <f t="shared" si="4"/>
        <v>0.38227398743886876</v>
      </c>
      <c r="AF9" s="72">
        <f t="shared" si="4"/>
        <v>0.2272483538958936</v>
      </c>
      <c r="AG9" s="70">
        <f t="shared" si="5"/>
        <v>0.37664518375843059</v>
      </c>
      <c r="AH9" s="73">
        <f t="shared" si="6"/>
        <v>0.3322595746099084</v>
      </c>
      <c r="AI9" s="74">
        <f t="shared" si="7"/>
        <v>0.48865135014506178</v>
      </c>
      <c r="AJ9" s="75">
        <f t="shared" si="8"/>
        <v>0.39663972653041335</v>
      </c>
      <c r="AK9" s="75">
        <f t="shared" si="8"/>
        <v>1.001039564948778</v>
      </c>
      <c r="AL9" s="116">
        <f t="shared" si="8"/>
        <v>-0.20589325157453953</v>
      </c>
    </row>
    <row r="10" spans="1:38" x14ac:dyDescent="0.25">
      <c r="A10" s="105" t="s">
        <v>2</v>
      </c>
      <c r="B10" s="59" t="s">
        <v>59</v>
      </c>
      <c r="C10" s="21">
        <v>11792912.107740927</v>
      </c>
      <c r="D10" s="36">
        <v>981048.30479950213</v>
      </c>
      <c r="E10" s="31">
        <f t="shared" si="0"/>
        <v>12773960.41254043</v>
      </c>
      <c r="F10" s="106">
        <v>1912957.75</v>
      </c>
      <c r="G10" s="66">
        <v>2115554.2199999997</v>
      </c>
      <c r="H10" s="67">
        <v>780243.53999999992</v>
      </c>
      <c r="I10" s="67">
        <v>2194678.1100000008</v>
      </c>
      <c r="J10" s="68">
        <f t="shared" si="1"/>
        <v>5090475.870000001</v>
      </c>
      <c r="K10" s="107">
        <v>790393.15</v>
      </c>
      <c r="L10" s="69">
        <v>1095545.1599999999</v>
      </c>
      <c r="N10" s="105" t="s">
        <v>2</v>
      </c>
      <c r="O10" s="59" t="s">
        <v>59</v>
      </c>
      <c r="P10" s="21">
        <v>9667703.5500000045</v>
      </c>
      <c r="Q10" s="36">
        <v>0</v>
      </c>
      <c r="R10" s="31">
        <f t="shared" si="2"/>
        <v>9667703.5500000045</v>
      </c>
      <c r="S10" s="106">
        <v>1630665.21</v>
      </c>
      <c r="T10" s="66">
        <v>1574131.2500000002</v>
      </c>
      <c r="U10" s="67">
        <v>581961.5299999998</v>
      </c>
      <c r="V10" s="67">
        <v>1623412.49</v>
      </c>
      <c r="W10" s="68">
        <f t="shared" si="9"/>
        <v>3779505.2700000005</v>
      </c>
      <c r="X10" s="107">
        <v>425473.43</v>
      </c>
      <c r="Y10" s="69">
        <v>1443255.7800000003</v>
      </c>
      <c r="AA10" s="105" t="s">
        <v>2</v>
      </c>
      <c r="AB10" s="59" t="s">
        <v>59</v>
      </c>
      <c r="AC10" s="70">
        <f t="shared" si="3"/>
        <v>0.21982558181988554</v>
      </c>
      <c r="AD10" s="71">
        <v>0</v>
      </c>
      <c r="AE10" s="72">
        <f t="shared" si="4"/>
        <v>0.32130245269471724</v>
      </c>
      <c r="AF10" s="72">
        <f t="shared" si="4"/>
        <v>0.17311495840400015</v>
      </c>
      <c r="AG10" s="70">
        <f t="shared" si="5"/>
        <v>0.34395033450990797</v>
      </c>
      <c r="AH10" s="73">
        <f t="shared" si="6"/>
        <v>0.34071325986100875</v>
      </c>
      <c r="AI10" s="74">
        <f t="shared" si="7"/>
        <v>0.35189184727782941</v>
      </c>
      <c r="AJ10" s="75">
        <f t="shared" si="8"/>
        <v>0.34686301680960496</v>
      </c>
      <c r="AK10" s="75">
        <f t="shared" si="8"/>
        <v>0.85767922100329508</v>
      </c>
      <c r="AL10" s="116">
        <f t="shared" si="8"/>
        <v>-0.24092099599975292</v>
      </c>
    </row>
    <row r="11" spans="1:38" x14ac:dyDescent="0.25">
      <c r="A11" s="105" t="s">
        <v>3</v>
      </c>
      <c r="B11" s="59" t="s">
        <v>59</v>
      </c>
      <c r="C11" s="21">
        <v>11249526.073862769</v>
      </c>
      <c r="D11" s="36">
        <v>935844.20741307538</v>
      </c>
      <c r="E11" s="31">
        <f t="shared" si="0"/>
        <v>12185370.281275844</v>
      </c>
      <c r="F11" s="106">
        <v>1824813.75</v>
      </c>
      <c r="G11" s="66">
        <v>2143610.0700000012</v>
      </c>
      <c r="H11" s="67">
        <v>416177.37</v>
      </c>
      <c r="I11" s="67">
        <v>1488762.48</v>
      </c>
      <c r="J11" s="68">
        <f t="shared" si="1"/>
        <v>4048549.9200000013</v>
      </c>
      <c r="K11" s="107">
        <v>578306.88</v>
      </c>
      <c r="L11" s="69">
        <v>1045065.3199999995</v>
      </c>
      <c r="N11" s="105" t="s">
        <v>3</v>
      </c>
      <c r="O11" s="59" t="s">
        <v>59</v>
      </c>
      <c r="P11" s="21">
        <v>8891066.2700000014</v>
      </c>
      <c r="Q11" s="36">
        <v>0</v>
      </c>
      <c r="R11" s="31">
        <f t="shared" si="2"/>
        <v>8891066.2700000014</v>
      </c>
      <c r="S11" s="106">
        <v>1499668.72</v>
      </c>
      <c r="T11" s="66">
        <v>1513791.3600000006</v>
      </c>
      <c r="U11" s="67">
        <v>311811.80999999988</v>
      </c>
      <c r="V11" s="67">
        <v>1092446.5799999998</v>
      </c>
      <c r="W11" s="68">
        <f t="shared" si="9"/>
        <v>2918049.75</v>
      </c>
      <c r="X11" s="107">
        <v>262694.62</v>
      </c>
      <c r="Y11" s="69">
        <v>1327314.4999999998</v>
      </c>
      <c r="AA11" s="105" t="s">
        <v>3</v>
      </c>
      <c r="AB11" s="59" t="s">
        <v>59</v>
      </c>
      <c r="AC11" s="70">
        <f t="shared" si="3"/>
        <v>0.26526175064295932</v>
      </c>
      <c r="AD11" s="71">
        <v>0</v>
      </c>
      <c r="AE11" s="72">
        <f t="shared" si="4"/>
        <v>0.37051844078492535</v>
      </c>
      <c r="AF11" s="72">
        <f t="shared" si="4"/>
        <v>0.21681123681768866</v>
      </c>
      <c r="AG11" s="70">
        <f t="shared" si="5"/>
        <v>0.4160538411317134</v>
      </c>
      <c r="AH11" s="73">
        <f t="shared" si="6"/>
        <v>0.33470688618240652</v>
      </c>
      <c r="AI11" s="74">
        <f t="shared" si="7"/>
        <v>0.3627782879781638</v>
      </c>
      <c r="AJ11" s="75">
        <f t="shared" si="8"/>
        <v>0.38741634545470016</v>
      </c>
      <c r="AK11" s="75">
        <f t="shared" si="8"/>
        <v>1.2014416587595131</v>
      </c>
      <c r="AL11" s="116">
        <f t="shared" si="8"/>
        <v>-0.212646799232586</v>
      </c>
    </row>
    <row r="12" spans="1:38" x14ac:dyDescent="0.25">
      <c r="A12" s="105" t="s">
        <v>4</v>
      </c>
      <c r="B12" s="59" t="s">
        <v>63</v>
      </c>
      <c r="C12" s="21">
        <v>7395221.6309196418</v>
      </c>
      <c r="D12" s="36">
        <v>615205.94560083747</v>
      </c>
      <c r="E12" s="31">
        <f t="shared" si="0"/>
        <v>8010427.5765204793</v>
      </c>
      <c r="F12" s="106">
        <v>1199597.3799999999</v>
      </c>
      <c r="G12" s="66">
        <v>481155.15999999986</v>
      </c>
      <c r="H12" s="67">
        <v>393049.4800000001</v>
      </c>
      <c r="I12" s="67">
        <v>1091766.5499999998</v>
      </c>
      <c r="J12" s="68">
        <f t="shared" si="1"/>
        <v>1965971.1899999997</v>
      </c>
      <c r="K12" s="107">
        <v>181824.69999999998</v>
      </c>
      <c r="L12" s="69">
        <v>687005.8400000002</v>
      </c>
      <c r="N12" s="105" t="s">
        <v>4</v>
      </c>
      <c r="O12" s="59" t="s">
        <v>63</v>
      </c>
      <c r="P12" s="21">
        <v>5897835.9099999964</v>
      </c>
      <c r="Q12" s="36">
        <v>0</v>
      </c>
      <c r="R12" s="31">
        <f t="shared" si="2"/>
        <v>5897835.9099999964</v>
      </c>
      <c r="S12" s="106">
        <v>994796.33000000007</v>
      </c>
      <c r="T12" s="66">
        <v>348397.66000000015</v>
      </c>
      <c r="U12" s="67">
        <v>288229.09999999998</v>
      </c>
      <c r="V12" s="67">
        <v>825531.58999999985</v>
      </c>
      <c r="W12" s="68">
        <f t="shared" si="9"/>
        <v>1462158.35</v>
      </c>
      <c r="X12" s="107">
        <v>92554.87000000001</v>
      </c>
      <c r="Y12" s="69">
        <v>880466.16999999946</v>
      </c>
      <c r="AA12" s="105" t="s">
        <v>4</v>
      </c>
      <c r="AB12" s="59" t="s">
        <v>63</v>
      </c>
      <c r="AC12" s="70">
        <f t="shared" si="3"/>
        <v>0.25388731456240987</v>
      </c>
      <c r="AD12" s="71">
        <v>0</v>
      </c>
      <c r="AE12" s="72">
        <f t="shared" si="4"/>
        <v>0.3581977692764402</v>
      </c>
      <c r="AF12" s="72">
        <f t="shared" si="4"/>
        <v>0.20587234172848201</v>
      </c>
      <c r="AG12" s="70">
        <f t="shared" si="5"/>
        <v>0.38105164081756371</v>
      </c>
      <c r="AH12" s="73">
        <f t="shared" si="6"/>
        <v>0.36367035805891956</v>
      </c>
      <c r="AI12" s="74">
        <f t="shared" si="7"/>
        <v>0.32250123826272969</v>
      </c>
      <c r="AJ12" s="75">
        <f t="shared" si="8"/>
        <v>0.34456790538452942</v>
      </c>
      <c r="AK12" s="75">
        <f t="shared" si="8"/>
        <v>0.9645071080538492</v>
      </c>
      <c r="AL12" s="116">
        <f t="shared" si="8"/>
        <v>-0.21972488732871975</v>
      </c>
    </row>
    <row r="13" spans="1:38" x14ac:dyDescent="0.25">
      <c r="A13" s="105" t="s">
        <v>45</v>
      </c>
      <c r="B13" s="59" t="s">
        <v>62</v>
      </c>
      <c r="C13" s="21">
        <v>6772653.6613215338</v>
      </c>
      <c r="D13" s="36">
        <v>563414.7301981739</v>
      </c>
      <c r="E13" s="31">
        <f t="shared" si="0"/>
        <v>7336068.3915197076</v>
      </c>
      <c r="F13" s="106">
        <v>1098609.08</v>
      </c>
      <c r="G13" s="66">
        <v>585014.35999999987</v>
      </c>
      <c r="H13" s="67">
        <v>14001.120000000004</v>
      </c>
      <c r="I13" s="67">
        <v>98265.45</v>
      </c>
      <c r="J13" s="68">
        <f t="shared" si="1"/>
        <v>697280.92999999982</v>
      </c>
      <c r="K13" s="107">
        <v>129489.24</v>
      </c>
      <c r="L13" s="69">
        <v>629170.06000000006</v>
      </c>
      <c r="N13" s="105" t="s">
        <v>45</v>
      </c>
      <c r="O13" s="59" t="s">
        <v>62</v>
      </c>
      <c r="P13" s="21">
        <v>5294055.879999998</v>
      </c>
      <c r="Q13" s="36">
        <v>0</v>
      </c>
      <c r="R13" s="31">
        <f t="shared" si="2"/>
        <v>5294055.879999998</v>
      </c>
      <c r="S13" s="106">
        <v>892955.89</v>
      </c>
      <c r="T13" s="66">
        <v>421245.38000000006</v>
      </c>
      <c r="U13" s="67">
        <v>15116.840000000006</v>
      </c>
      <c r="V13" s="67">
        <v>64998.68</v>
      </c>
      <c r="W13" s="68">
        <f t="shared" si="9"/>
        <v>501360.90000000008</v>
      </c>
      <c r="X13" s="107">
        <v>60522.080000000002</v>
      </c>
      <c r="Y13" s="69">
        <v>790330.13000000012</v>
      </c>
      <c r="AA13" s="105" t="s">
        <v>45</v>
      </c>
      <c r="AB13" s="59" t="s">
        <v>62</v>
      </c>
      <c r="AC13" s="70">
        <f t="shared" si="3"/>
        <v>0.2792939505809553</v>
      </c>
      <c r="AD13" s="71">
        <v>0</v>
      </c>
      <c r="AE13" s="72">
        <f t="shared" si="4"/>
        <v>0.38571797461263491</v>
      </c>
      <c r="AF13" s="72">
        <f t="shared" si="4"/>
        <v>0.2303061016821335</v>
      </c>
      <c r="AG13" s="70">
        <f t="shared" si="5"/>
        <v>0.3887733558051123</v>
      </c>
      <c r="AH13" s="73">
        <f t="shared" si="6"/>
        <v>-7.3806430444458004E-2</v>
      </c>
      <c r="AI13" s="74">
        <f t="shared" si="7"/>
        <v>0.5118068551545969</v>
      </c>
      <c r="AJ13" s="75">
        <f t="shared" si="8"/>
        <v>0.39077644467288875</v>
      </c>
      <c r="AK13" s="75">
        <f t="shared" si="8"/>
        <v>1.1395371738710898</v>
      </c>
      <c r="AL13" s="116">
        <f t="shared" si="8"/>
        <v>-0.20391487542047781</v>
      </c>
    </row>
    <row r="14" spans="1:38" x14ac:dyDescent="0.25">
      <c r="A14" s="105" t="s">
        <v>5</v>
      </c>
      <c r="B14" s="59" t="s">
        <v>63</v>
      </c>
      <c r="C14" s="21">
        <v>9566167.6091664582</v>
      </c>
      <c r="D14" s="36">
        <v>795806.19533663639</v>
      </c>
      <c r="E14" s="31">
        <f t="shared" si="0"/>
        <v>10361973.804503094</v>
      </c>
      <c r="F14" s="106">
        <v>1551751.96</v>
      </c>
      <c r="G14" s="66">
        <v>1109866.4099999997</v>
      </c>
      <c r="H14" s="67">
        <v>694531.21000000031</v>
      </c>
      <c r="I14" s="67">
        <v>1884991.5799999998</v>
      </c>
      <c r="J14" s="68">
        <f t="shared" si="1"/>
        <v>3689389.2</v>
      </c>
      <c r="K14" s="107">
        <v>447021.46</v>
      </c>
      <c r="L14" s="69">
        <v>888683.62</v>
      </c>
      <c r="N14" s="105" t="s">
        <v>5</v>
      </c>
      <c r="O14" s="59" t="s">
        <v>63</v>
      </c>
      <c r="P14" s="21">
        <v>7430223.049999998</v>
      </c>
      <c r="Q14" s="36">
        <v>0</v>
      </c>
      <c r="R14" s="31">
        <f t="shared" si="2"/>
        <v>7430223.049999998</v>
      </c>
      <c r="S14" s="106">
        <v>1253266.23</v>
      </c>
      <c r="T14" s="66">
        <v>765038.66000000038</v>
      </c>
      <c r="U14" s="67">
        <v>506155.89000000019</v>
      </c>
      <c r="V14" s="67">
        <v>1386614.4300000004</v>
      </c>
      <c r="W14" s="68">
        <f t="shared" si="9"/>
        <v>2657808.9800000009</v>
      </c>
      <c r="X14" s="107">
        <v>207269.53</v>
      </c>
      <c r="Y14" s="69">
        <v>1109230.5800000003</v>
      </c>
      <c r="AA14" s="105" t="s">
        <v>5</v>
      </c>
      <c r="AB14" s="59" t="s">
        <v>63</v>
      </c>
      <c r="AC14" s="70">
        <f t="shared" si="3"/>
        <v>0.28746708474201998</v>
      </c>
      <c r="AD14" s="71">
        <v>0</v>
      </c>
      <c r="AE14" s="72">
        <f t="shared" si="4"/>
        <v>0.39457102899530017</v>
      </c>
      <c r="AF14" s="72">
        <f t="shared" si="4"/>
        <v>0.23816625937491342</v>
      </c>
      <c r="AG14" s="70">
        <f t="shared" si="5"/>
        <v>0.4507324505666146</v>
      </c>
      <c r="AH14" s="73">
        <f t="shared" si="6"/>
        <v>0.3721685822919103</v>
      </c>
      <c r="AI14" s="74">
        <f t="shared" si="7"/>
        <v>0.35942013815621365</v>
      </c>
      <c r="AJ14" s="75">
        <f t="shared" si="8"/>
        <v>0.38813181374682504</v>
      </c>
      <c r="AK14" s="75">
        <f t="shared" si="8"/>
        <v>1.1567157507425234</v>
      </c>
      <c r="AL14" s="116">
        <f t="shared" si="8"/>
        <v>-0.19882877733140047</v>
      </c>
    </row>
    <row r="15" spans="1:38" x14ac:dyDescent="0.25">
      <c r="A15" s="105" t="s">
        <v>64</v>
      </c>
      <c r="B15" s="59" t="s">
        <v>59</v>
      </c>
      <c r="C15" s="21">
        <v>32121265.720768776</v>
      </c>
      <c r="D15" s="36">
        <v>2672157.0546336547</v>
      </c>
      <c r="E15" s="31">
        <f t="shared" si="0"/>
        <v>34793422.775402427</v>
      </c>
      <c r="F15" s="106">
        <v>5210470.8</v>
      </c>
      <c r="G15" s="66">
        <v>9250689</v>
      </c>
      <c r="H15" s="67">
        <v>3371765.5100000007</v>
      </c>
      <c r="I15" s="67">
        <v>8493281.4900000021</v>
      </c>
      <c r="J15" s="68">
        <f t="shared" si="1"/>
        <v>21115736.000000004</v>
      </c>
      <c r="K15" s="107">
        <v>2866196.3499999996</v>
      </c>
      <c r="L15" s="69">
        <v>2984020.9200000009</v>
      </c>
      <c r="N15" s="105" t="s">
        <v>64</v>
      </c>
      <c r="O15" s="59" t="s">
        <v>59</v>
      </c>
      <c r="P15" s="21">
        <v>25938628.980000004</v>
      </c>
      <c r="Q15" s="36">
        <v>0</v>
      </c>
      <c r="R15" s="31">
        <f t="shared" si="2"/>
        <v>25938628.980000004</v>
      </c>
      <c r="S15" s="106">
        <v>4375105.2300000004</v>
      </c>
      <c r="T15" s="66">
        <v>6538589.5100000016</v>
      </c>
      <c r="U15" s="67">
        <v>2570961.29</v>
      </c>
      <c r="V15" s="67">
        <v>6725037.1199999955</v>
      </c>
      <c r="W15" s="68">
        <f t="shared" si="9"/>
        <v>15834587.919999996</v>
      </c>
      <c r="X15" s="107">
        <v>1341885.3</v>
      </c>
      <c r="Y15" s="69">
        <v>3872282.2300000009</v>
      </c>
      <c r="AA15" s="105" t="s">
        <v>64</v>
      </c>
      <c r="AB15" s="59" t="s">
        <v>59</v>
      </c>
      <c r="AC15" s="70">
        <f t="shared" si="3"/>
        <v>0.23835634279421236</v>
      </c>
      <c r="AD15" s="71">
        <v>0</v>
      </c>
      <c r="AE15" s="72">
        <f t="shared" si="4"/>
        <v>0.34137478130513044</v>
      </c>
      <c r="AF15" s="72">
        <f t="shared" si="4"/>
        <v>0.19093610920988047</v>
      </c>
      <c r="AG15" s="70">
        <f t="shared" si="5"/>
        <v>0.41478356851308096</v>
      </c>
      <c r="AH15" s="73">
        <f t="shared" si="6"/>
        <v>0.31148046573661192</v>
      </c>
      <c r="AI15" s="74">
        <f t="shared" si="7"/>
        <v>0.2629345144789339</v>
      </c>
      <c r="AJ15" s="75">
        <f t="shared" si="8"/>
        <v>0.33351976740295286</v>
      </c>
      <c r="AK15" s="75">
        <f t="shared" si="8"/>
        <v>1.1359473495983594</v>
      </c>
      <c r="AL15" s="116">
        <f t="shared" si="8"/>
        <v>-0.22938960985806034</v>
      </c>
    </row>
    <row r="16" spans="1:38" x14ac:dyDescent="0.25">
      <c r="A16" s="105" t="s">
        <v>65</v>
      </c>
      <c r="B16" s="59" t="s">
        <v>62</v>
      </c>
      <c r="C16" s="21">
        <v>27804489.284511313</v>
      </c>
      <c r="D16" s="36">
        <v>2313045.9066578327</v>
      </c>
      <c r="E16" s="31">
        <f t="shared" si="0"/>
        <v>30117535.191169146</v>
      </c>
      <c r="F16" s="106">
        <v>4510235.71</v>
      </c>
      <c r="G16" s="66">
        <v>6360759.6199999982</v>
      </c>
      <c r="H16" s="67">
        <v>4542285.5599999996</v>
      </c>
      <c r="I16" s="67">
        <v>7577652.3199999994</v>
      </c>
      <c r="J16" s="68">
        <f t="shared" si="1"/>
        <v>18480697.499999996</v>
      </c>
      <c r="K16" s="107">
        <v>2156585.83</v>
      </c>
      <c r="L16" s="69">
        <v>2582998.3800000004</v>
      </c>
      <c r="N16" s="105" t="s">
        <v>65</v>
      </c>
      <c r="O16" s="59" t="s">
        <v>62</v>
      </c>
      <c r="P16" s="21">
        <v>21437705.400000002</v>
      </c>
      <c r="Q16" s="36">
        <v>0</v>
      </c>
      <c r="R16" s="31">
        <f t="shared" si="2"/>
        <v>21437705.400000002</v>
      </c>
      <c r="S16" s="106">
        <v>3615928.09</v>
      </c>
      <c r="T16" s="66">
        <v>4538161.7199999988</v>
      </c>
      <c r="U16" s="67">
        <v>3375687.1500000004</v>
      </c>
      <c r="V16" s="67">
        <v>5627947.9800000023</v>
      </c>
      <c r="W16" s="68">
        <f t="shared" si="9"/>
        <v>13541796.850000001</v>
      </c>
      <c r="X16" s="107">
        <v>1055327.6599999999</v>
      </c>
      <c r="Y16" s="69">
        <v>3200355.9800000004</v>
      </c>
      <c r="AA16" s="105" t="s">
        <v>65</v>
      </c>
      <c r="AB16" s="59" t="s">
        <v>62</v>
      </c>
      <c r="AC16" s="70">
        <f t="shared" si="3"/>
        <v>0.29698998870053095</v>
      </c>
      <c r="AD16" s="71">
        <v>0</v>
      </c>
      <c r="AE16" s="72">
        <f t="shared" si="4"/>
        <v>0.40488614006092005</v>
      </c>
      <c r="AF16" s="72">
        <f t="shared" si="4"/>
        <v>0.24732450362418579</v>
      </c>
      <c r="AG16" s="70">
        <f t="shared" si="5"/>
        <v>0.40161589922361784</v>
      </c>
      <c r="AH16" s="73">
        <f t="shared" si="6"/>
        <v>0.34558842634454412</v>
      </c>
      <c r="AI16" s="74">
        <f t="shared" si="7"/>
        <v>0.3464325446732357</v>
      </c>
      <c r="AJ16" s="75">
        <f t="shared" si="8"/>
        <v>0.36471531102609878</v>
      </c>
      <c r="AK16" s="75">
        <f t="shared" si="8"/>
        <v>1.0435225112928435</v>
      </c>
      <c r="AL16" s="116">
        <f t="shared" si="8"/>
        <v>-0.19290279077016925</v>
      </c>
    </row>
    <row r="17" spans="1:38" x14ac:dyDescent="0.25">
      <c r="A17" s="105" t="s">
        <v>48</v>
      </c>
      <c r="B17" s="59" t="s">
        <v>62</v>
      </c>
      <c r="C17" s="21">
        <v>8269563.4117522771</v>
      </c>
      <c r="D17" s="36">
        <v>687942.1378207549</v>
      </c>
      <c r="E17" s="31">
        <f t="shared" si="0"/>
        <v>8957505.5495730322</v>
      </c>
      <c r="F17" s="106">
        <v>1341426.55</v>
      </c>
      <c r="G17" s="66">
        <v>686458.48999999987</v>
      </c>
      <c r="H17" s="67">
        <v>498051.97000000003</v>
      </c>
      <c r="I17" s="67">
        <v>634824.47999999986</v>
      </c>
      <c r="J17" s="68">
        <f t="shared" si="1"/>
        <v>1819334.94</v>
      </c>
      <c r="K17" s="107">
        <v>198099.76</v>
      </c>
      <c r="L17" s="69">
        <v>768230.90000000026</v>
      </c>
      <c r="N17" s="105" t="s">
        <v>48</v>
      </c>
      <c r="O17" s="59" t="s">
        <v>62</v>
      </c>
      <c r="P17" s="21">
        <v>6233789.8499999978</v>
      </c>
      <c r="Q17" s="36">
        <v>0</v>
      </c>
      <c r="R17" s="31">
        <f t="shared" si="2"/>
        <v>6233789.8499999978</v>
      </c>
      <c r="S17" s="106">
        <v>1051462.1499999999</v>
      </c>
      <c r="T17" s="66">
        <v>471491.33999999985</v>
      </c>
      <c r="U17" s="67">
        <v>319548.63</v>
      </c>
      <c r="V17" s="67">
        <v>369606.52999999997</v>
      </c>
      <c r="W17" s="68">
        <f t="shared" si="9"/>
        <v>1160646.4999999998</v>
      </c>
      <c r="X17" s="107">
        <v>83871.569999999992</v>
      </c>
      <c r="Y17" s="69">
        <v>930619.44999999984</v>
      </c>
      <c r="AA17" s="105" t="s">
        <v>48</v>
      </c>
      <c r="AB17" s="59" t="s">
        <v>62</v>
      </c>
      <c r="AC17" s="70">
        <f t="shared" si="3"/>
        <v>0.32657077167147053</v>
      </c>
      <c r="AD17" s="71">
        <v>0</v>
      </c>
      <c r="AE17" s="72">
        <f t="shared" si="4"/>
        <v>0.43692773819974629</v>
      </c>
      <c r="AF17" s="72">
        <f t="shared" si="4"/>
        <v>0.27577255158447711</v>
      </c>
      <c r="AG17" s="70">
        <f t="shared" si="5"/>
        <v>0.45593021920614718</v>
      </c>
      <c r="AH17" s="73">
        <f t="shared" si="6"/>
        <v>0.55861087559661904</v>
      </c>
      <c r="AI17" s="74">
        <f t="shared" si="7"/>
        <v>0.71756835573224298</v>
      </c>
      <c r="AJ17" s="75">
        <f t="shared" si="8"/>
        <v>0.56751856831515912</v>
      </c>
      <c r="AK17" s="75">
        <f t="shared" si="8"/>
        <v>1.3619417163646754</v>
      </c>
      <c r="AL17" s="116">
        <f t="shared" si="8"/>
        <v>-0.17449511720392219</v>
      </c>
    </row>
    <row r="18" spans="1:38" x14ac:dyDescent="0.25">
      <c r="A18" s="105" t="s">
        <v>66</v>
      </c>
      <c r="B18" s="59" t="s">
        <v>62</v>
      </c>
      <c r="C18" s="21">
        <v>6843917.4034694918</v>
      </c>
      <c r="D18" s="36">
        <v>569343.13641278725</v>
      </c>
      <c r="E18" s="31">
        <f t="shared" si="0"/>
        <v>7413260.539882279</v>
      </c>
      <c r="F18" s="106">
        <v>1110168.95</v>
      </c>
      <c r="G18" s="66">
        <v>722067.18999999983</v>
      </c>
      <c r="H18" s="67">
        <v>135911.82999999996</v>
      </c>
      <c r="I18" s="67">
        <v>221540.85</v>
      </c>
      <c r="J18" s="68">
        <f t="shared" si="1"/>
        <v>1079519.8699999999</v>
      </c>
      <c r="K18" s="107">
        <v>164583.18</v>
      </c>
      <c r="L18" s="69">
        <v>635790.4</v>
      </c>
      <c r="N18" s="105" t="s">
        <v>66</v>
      </c>
      <c r="O18" s="59" t="s">
        <v>62</v>
      </c>
      <c r="P18" s="21">
        <v>5405519.9899999993</v>
      </c>
      <c r="Q18" s="36">
        <v>0</v>
      </c>
      <c r="R18" s="31">
        <f t="shared" si="2"/>
        <v>5405519.9899999993</v>
      </c>
      <c r="S18" s="106">
        <v>911756.7</v>
      </c>
      <c r="T18" s="66">
        <v>516277.28999999992</v>
      </c>
      <c r="U18" s="67">
        <v>105687.92000000001</v>
      </c>
      <c r="V18" s="67">
        <v>192386.76000000004</v>
      </c>
      <c r="W18" s="68">
        <f t="shared" si="9"/>
        <v>814351.97</v>
      </c>
      <c r="X18" s="107">
        <v>75308.100000000006</v>
      </c>
      <c r="Y18" s="69">
        <v>806970.19</v>
      </c>
      <c r="AA18" s="105" t="s">
        <v>66</v>
      </c>
      <c r="AB18" s="59" t="s">
        <v>62</v>
      </c>
      <c r="AC18" s="70">
        <f t="shared" si="3"/>
        <v>0.26609788070906615</v>
      </c>
      <c r="AD18" s="71">
        <v>0</v>
      </c>
      <c r="AE18" s="72">
        <f t="shared" si="4"/>
        <v>0.37142412822383819</v>
      </c>
      <c r="AF18" s="72">
        <f t="shared" si="4"/>
        <v>0.21761534628700829</v>
      </c>
      <c r="AG18" s="70">
        <f t="shared" si="5"/>
        <v>0.3986034326630945</v>
      </c>
      <c r="AH18" s="73">
        <f t="shared" si="6"/>
        <v>0.28597317460689875</v>
      </c>
      <c r="AI18" s="74">
        <f t="shared" si="7"/>
        <v>0.15153896245250942</v>
      </c>
      <c r="AJ18" s="75">
        <f t="shared" si="8"/>
        <v>0.32561829499841433</v>
      </c>
      <c r="AK18" s="75">
        <f t="shared" si="8"/>
        <v>1.1854645117855847</v>
      </c>
      <c r="AL18" s="116">
        <f t="shared" si="8"/>
        <v>-0.2121265346864919</v>
      </c>
    </row>
    <row r="19" spans="1:38" x14ac:dyDescent="0.25">
      <c r="A19" s="105" t="s">
        <v>67</v>
      </c>
      <c r="B19" s="59" t="s">
        <v>62</v>
      </c>
      <c r="C19" s="21">
        <v>6355092.6721733613</v>
      </c>
      <c r="D19" s="36">
        <v>528677.97503442387</v>
      </c>
      <c r="E19" s="31">
        <f t="shared" si="0"/>
        <v>6883770.6472077854</v>
      </c>
      <c r="F19" s="106">
        <v>1030875.46</v>
      </c>
      <c r="G19" s="66">
        <v>430160.37999999977</v>
      </c>
      <c r="H19" s="67">
        <v>105659.60000000002</v>
      </c>
      <c r="I19" s="67">
        <v>166845.67999999991</v>
      </c>
      <c r="J19" s="68">
        <f t="shared" si="1"/>
        <v>702665.65999999968</v>
      </c>
      <c r="K19" s="107">
        <v>104707.44</v>
      </c>
      <c r="L19" s="69">
        <v>590379.26000000013</v>
      </c>
      <c r="N19" s="105" t="s">
        <v>67</v>
      </c>
      <c r="O19" s="59" t="s">
        <v>62</v>
      </c>
      <c r="P19" s="21">
        <v>5000852.7300000004</v>
      </c>
      <c r="Q19" s="36">
        <v>0</v>
      </c>
      <c r="R19" s="31">
        <f t="shared" si="2"/>
        <v>5000852.7300000004</v>
      </c>
      <c r="S19" s="106">
        <v>843500.8600000001</v>
      </c>
      <c r="T19" s="66">
        <v>313219.23999999993</v>
      </c>
      <c r="U19" s="67">
        <v>82191.53</v>
      </c>
      <c r="V19" s="67">
        <v>147739.05999999997</v>
      </c>
      <c r="W19" s="68">
        <f t="shared" si="9"/>
        <v>543149.82999999984</v>
      </c>
      <c r="X19" s="107">
        <v>51701.89</v>
      </c>
      <c r="Y19" s="69">
        <v>746558.90000000014</v>
      </c>
      <c r="AA19" s="105" t="s">
        <v>67</v>
      </c>
      <c r="AB19" s="59" t="s">
        <v>62</v>
      </c>
      <c r="AC19" s="70">
        <f t="shared" si="3"/>
        <v>0.27080180427016098</v>
      </c>
      <c r="AD19" s="71">
        <v>0</v>
      </c>
      <c r="AE19" s="72">
        <f t="shared" si="4"/>
        <v>0.37651936956915444</v>
      </c>
      <c r="AF19" s="72">
        <f t="shared" si="4"/>
        <v>0.22213919260260129</v>
      </c>
      <c r="AG19" s="70">
        <f t="shared" si="5"/>
        <v>0.37335235217351226</v>
      </c>
      <c r="AH19" s="73">
        <f t="shared" si="6"/>
        <v>0.28552905633950387</v>
      </c>
      <c r="AI19" s="74">
        <f t="shared" si="7"/>
        <v>0.12932680091507254</v>
      </c>
      <c r="AJ19" s="75">
        <f t="shared" si="8"/>
        <v>0.29368660577505823</v>
      </c>
      <c r="AK19" s="75">
        <f t="shared" si="8"/>
        <v>1.0252149389509744</v>
      </c>
      <c r="AL19" s="116">
        <f t="shared" si="8"/>
        <v>-0.20919935453183935</v>
      </c>
    </row>
    <row r="20" spans="1:38" x14ac:dyDescent="0.25">
      <c r="A20" s="105" t="s">
        <v>68</v>
      </c>
      <c r="B20" s="59" t="s">
        <v>62</v>
      </c>
      <c r="C20" s="21">
        <v>55331099.463355437</v>
      </c>
      <c r="D20" s="36">
        <v>4602975.1460274337</v>
      </c>
      <c r="E20" s="31">
        <f t="shared" si="0"/>
        <v>59934074.609382868</v>
      </c>
      <c r="F20" s="106">
        <v>8975395.9499999993</v>
      </c>
      <c r="G20" s="66">
        <v>17567104.280000001</v>
      </c>
      <c r="H20" s="67">
        <v>7993865.3499999968</v>
      </c>
      <c r="I20" s="67">
        <v>13822646.890000006</v>
      </c>
      <c r="J20" s="68">
        <f t="shared" si="1"/>
        <v>39383616.520000003</v>
      </c>
      <c r="K20" s="107">
        <v>6132996.0599999996</v>
      </c>
      <c r="L20" s="69">
        <v>5140182.200000002</v>
      </c>
      <c r="N20" s="105" t="s">
        <v>68</v>
      </c>
      <c r="O20" s="59" t="s">
        <v>62</v>
      </c>
      <c r="P20" s="21">
        <v>43527895.419999994</v>
      </c>
      <c r="Q20" s="36">
        <v>0</v>
      </c>
      <c r="R20" s="31">
        <f t="shared" si="2"/>
        <v>43527895.419999994</v>
      </c>
      <c r="S20" s="106">
        <v>7341911.6699999999</v>
      </c>
      <c r="T20" s="66">
        <v>12288063.07</v>
      </c>
      <c r="U20" s="67">
        <v>6406714.6000000024</v>
      </c>
      <c r="V20" s="67">
        <v>10989360.820000004</v>
      </c>
      <c r="W20" s="68">
        <f t="shared" si="9"/>
        <v>29684138.490000006</v>
      </c>
      <c r="X20" s="107">
        <v>2858510.92</v>
      </c>
      <c r="Y20" s="69">
        <v>6498118.9699999997</v>
      </c>
      <c r="AA20" s="105" t="s">
        <v>68</v>
      </c>
      <c r="AB20" s="59" t="s">
        <v>62</v>
      </c>
      <c r="AC20" s="70">
        <f t="shared" si="3"/>
        <v>0.27116413347042179</v>
      </c>
      <c r="AD20" s="71">
        <v>0</v>
      </c>
      <c r="AE20" s="72">
        <f t="shared" si="4"/>
        <v>0.37691184081104545</v>
      </c>
      <c r="AF20" s="72">
        <f t="shared" si="4"/>
        <v>0.22248759634015047</v>
      </c>
      <c r="AG20" s="70">
        <f t="shared" si="5"/>
        <v>0.42960726844641761</v>
      </c>
      <c r="AH20" s="73">
        <f t="shared" si="6"/>
        <v>0.24773239469727493</v>
      </c>
      <c r="AI20" s="74">
        <f t="shared" si="7"/>
        <v>0.2578208247420164</v>
      </c>
      <c r="AJ20" s="75">
        <f t="shared" si="8"/>
        <v>0.32675625850713375</v>
      </c>
      <c r="AK20" s="75">
        <f t="shared" si="8"/>
        <v>1.1455212982009528</v>
      </c>
      <c r="AL20" s="116">
        <f t="shared" si="8"/>
        <v>-0.20897382400494857</v>
      </c>
    </row>
    <row r="21" spans="1:38" x14ac:dyDescent="0.25">
      <c r="A21" s="105" t="s">
        <v>6</v>
      </c>
      <c r="B21" s="59" t="s">
        <v>62</v>
      </c>
      <c r="C21" s="21">
        <v>117435594.91867977</v>
      </c>
      <c r="D21" s="36">
        <v>9769426.7764844429</v>
      </c>
      <c r="E21" s="31">
        <f t="shared" si="0"/>
        <v>127205021.69516422</v>
      </c>
      <c r="F21" s="106">
        <v>19049521.390000001</v>
      </c>
      <c r="G21" s="66">
        <v>46098778.31000001</v>
      </c>
      <c r="H21" s="67">
        <v>15120342.729999999</v>
      </c>
      <c r="I21" s="67">
        <v>18908565.539999999</v>
      </c>
      <c r="J21" s="68">
        <f t="shared" si="1"/>
        <v>80127686.580000013</v>
      </c>
      <c r="K21" s="107">
        <v>13007788.059999999</v>
      </c>
      <c r="L21" s="69">
        <v>10909603.420000002</v>
      </c>
      <c r="N21" s="105" t="s">
        <v>6</v>
      </c>
      <c r="O21" s="59" t="s">
        <v>62</v>
      </c>
      <c r="P21" s="21">
        <v>89897832.190000013</v>
      </c>
      <c r="Q21" s="36">
        <v>0</v>
      </c>
      <c r="R21" s="31">
        <f t="shared" si="2"/>
        <v>89897832.190000013</v>
      </c>
      <c r="S21" s="106">
        <v>15163194.470000001</v>
      </c>
      <c r="T21" s="66">
        <v>32486691.429999996</v>
      </c>
      <c r="U21" s="67">
        <v>11934547.609999998</v>
      </c>
      <c r="V21" s="67">
        <v>16000122.099999998</v>
      </c>
      <c r="W21" s="68">
        <f t="shared" si="9"/>
        <v>60421361.139999986</v>
      </c>
      <c r="X21" s="107">
        <v>5943254.2999999998</v>
      </c>
      <c r="Y21" s="69">
        <v>13420515.82</v>
      </c>
      <c r="AA21" s="105" t="s">
        <v>6</v>
      </c>
      <c r="AB21" s="59" t="s">
        <v>62</v>
      </c>
      <c r="AC21" s="70">
        <f t="shared" si="3"/>
        <v>0.30632287851478335</v>
      </c>
      <c r="AD21" s="71">
        <v>0</v>
      </c>
      <c r="AE21" s="72">
        <f t="shared" si="4"/>
        <v>0.41499542977093218</v>
      </c>
      <c r="AF21" s="72">
        <f t="shared" si="4"/>
        <v>0.25630001169535888</v>
      </c>
      <c r="AG21" s="70">
        <f t="shared" si="5"/>
        <v>0.41900502269769047</v>
      </c>
      <c r="AH21" s="73">
        <f t="shared" si="6"/>
        <v>0.26693890913222496</v>
      </c>
      <c r="AI21" s="74">
        <f t="shared" si="7"/>
        <v>0.18177632781939845</v>
      </c>
      <c r="AJ21" s="75">
        <f t="shared" si="8"/>
        <v>0.32614832019985895</v>
      </c>
      <c r="AK21" s="75">
        <f t="shared" si="8"/>
        <v>1.18866422390844</v>
      </c>
      <c r="AL21" s="116">
        <f t="shared" si="8"/>
        <v>-0.18709507396564418</v>
      </c>
    </row>
    <row r="22" spans="1:38" x14ac:dyDescent="0.25">
      <c r="A22" s="105" t="s">
        <v>7</v>
      </c>
      <c r="B22" s="59" t="s">
        <v>62</v>
      </c>
      <c r="C22" s="21">
        <v>6568883.8986172248</v>
      </c>
      <c r="D22" s="36">
        <v>546463.19367826392</v>
      </c>
      <c r="E22" s="31">
        <f t="shared" si="0"/>
        <v>7115347.0922954883</v>
      </c>
      <c r="F22" s="106">
        <v>1065555.08</v>
      </c>
      <c r="G22" s="66">
        <v>379618.17999999988</v>
      </c>
      <c r="H22" s="67">
        <v>82771.579999999987</v>
      </c>
      <c r="I22" s="67">
        <v>175000.19000000006</v>
      </c>
      <c r="J22" s="68">
        <f t="shared" si="1"/>
        <v>637389.94999999995</v>
      </c>
      <c r="K22" s="107">
        <v>84484.39</v>
      </c>
      <c r="L22" s="69">
        <v>610240.21999999986</v>
      </c>
      <c r="N22" s="105" t="s">
        <v>7</v>
      </c>
      <c r="O22" s="59" t="s">
        <v>62</v>
      </c>
      <c r="P22" s="21">
        <v>5154677.040000001</v>
      </c>
      <c r="Q22" s="36">
        <v>0</v>
      </c>
      <c r="R22" s="31">
        <f t="shared" si="2"/>
        <v>5154677.040000001</v>
      </c>
      <c r="S22" s="106">
        <v>869446.65999999992</v>
      </c>
      <c r="T22" s="66">
        <v>272646.84000000003</v>
      </c>
      <c r="U22" s="67">
        <v>84469.12000000001</v>
      </c>
      <c r="V22" s="67">
        <v>107678.18999999999</v>
      </c>
      <c r="W22" s="68">
        <f t="shared" si="9"/>
        <v>464794.15</v>
      </c>
      <c r="X22" s="107">
        <v>39141.21</v>
      </c>
      <c r="Y22" s="69">
        <v>769522.79</v>
      </c>
      <c r="AA22" s="105" t="s">
        <v>7</v>
      </c>
      <c r="AB22" s="59" t="s">
        <v>62</v>
      </c>
      <c r="AC22" s="70">
        <f t="shared" si="3"/>
        <v>0.27435411523225595</v>
      </c>
      <c r="AD22" s="71">
        <v>0</v>
      </c>
      <c r="AE22" s="72">
        <f t="shared" si="4"/>
        <v>0.38036719605919034</v>
      </c>
      <c r="AF22" s="72">
        <f t="shared" si="4"/>
        <v>0.22555543545362533</v>
      </c>
      <c r="AG22" s="70">
        <f t="shared" si="5"/>
        <v>0.39234395674638978</v>
      </c>
      <c r="AH22" s="73">
        <f t="shared" si="6"/>
        <v>-2.0096574937681688E-2</v>
      </c>
      <c r="AI22" s="74">
        <f t="shared" si="7"/>
        <v>0.62521481833972214</v>
      </c>
      <c r="AJ22" s="75">
        <f t="shared" si="8"/>
        <v>0.37133815044789165</v>
      </c>
      <c r="AK22" s="75">
        <f t="shared" si="8"/>
        <v>1.158451156722033</v>
      </c>
      <c r="AL22" s="116">
        <f t="shared" si="8"/>
        <v>-0.20698876247706732</v>
      </c>
    </row>
    <row r="23" spans="1:38" x14ac:dyDescent="0.25">
      <c r="A23" s="105" t="s">
        <v>8</v>
      </c>
      <c r="B23" s="59" t="s">
        <v>59</v>
      </c>
      <c r="C23" s="21">
        <v>21519423.136740282</v>
      </c>
      <c r="D23" s="36">
        <v>1790193.4141190185</v>
      </c>
      <c r="E23" s="31">
        <f t="shared" si="0"/>
        <v>23309616.550859302</v>
      </c>
      <c r="F23" s="106">
        <v>3490719.41</v>
      </c>
      <c r="G23" s="66">
        <v>4749845.8699999992</v>
      </c>
      <c r="H23" s="67">
        <v>3945821.76</v>
      </c>
      <c r="I23" s="67">
        <v>7745993.9099999983</v>
      </c>
      <c r="J23" s="68">
        <f t="shared" si="1"/>
        <v>16441661.539999997</v>
      </c>
      <c r="K23" s="107">
        <v>2099354.17</v>
      </c>
      <c r="L23" s="69">
        <v>1999124.4600000004</v>
      </c>
      <c r="N23" s="105" t="s">
        <v>8</v>
      </c>
      <c r="O23" s="59" t="s">
        <v>59</v>
      </c>
      <c r="P23" s="21">
        <v>16984217.569999993</v>
      </c>
      <c r="Q23" s="36">
        <v>0</v>
      </c>
      <c r="R23" s="31">
        <f t="shared" si="2"/>
        <v>16984217.569999993</v>
      </c>
      <c r="S23" s="106">
        <v>2864752</v>
      </c>
      <c r="T23" s="66">
        <v>3340317.03</v>
      </c>
      <c r="U23" s="67">
        <v>2887535.0699999994</v>
      </c>
      <c r="V23" s="67">
        <v>5933650.3399999989</v>
      </c>
      <c r="W23" s="68">
        <f t="shared" si="9"/>
        <v>12161502.439999998</v>
      </c>
      <c r="X23" s="107">
        <v>1027317.6900000001</v>
      </c>
      <c r="Y23" s="69">
        <v>2535511.2200000007</v>
      </c>
      <c r="AA23" s="105" t="s">
        <v>8</v>
      </c>
      <c r="AB23" s="59" t="s">
        <v>59</v>
      </c>
      <c r="AC23" s="70">
        <f t="shared" si="3"/>
        <v>0.26702469796141992</v>
      </c>
      <c r="AD23" s="71">
        <v>0</v>
      </c>
      <c r="AE23" s="72">
        <f t="shared" si="4"/>
        <v>0.37242804708485089</v>
      </c>
      <c r="AF23" s="72">
        <f t="shared" si="4"/>
        <v>0.21850666654565565</v>
      </c>
      <c r="AG23" s="70">
        <f t="shared" si="5"/>
        <v>0.42197456928212573</v>
      </c>
      <c r="AH23" s="73">
        <f t="shared" si="6"/>
        <v>0.36650176165652626</v>
      </c>
      <c r="AI23" s="74">
        <f t="shared" si="7"/>
        <v>0.30543484468280946</v>
      </c>
      <c r="AJ23" s="75">
        <f t="shared" si="8"/>
        <v>0.35194328341556469</v>
      </c>
      <c r="AK23" s="75">
        <f t="shared" si="8"/>
        <v>1.0435296602358708</v>
      </c>
      <c r="AL23" s="116">
        <f t="shared" si="8"/>
        <v>-0.21154974814112637</v>
      </c>
    </row>
    <row r="24" spans="1:38" x14ac:dyDescent="0.25">
      <c r="A24" s="105" t="s">
        <v>9</v>
      </c>
      <c r="B24" s="59" t="s">
        <v>59</v>
      </c>
      <c r="C24" s="21">
        <v>17946833.174475789</v>
      </c>
      <c r="D24" s="36">
        <v>1492990.8831239238</v>
      </c>
      <c r="E24" s="31">
        <f t="shared" si="0"/>
        <v>19439824.057599712</v>
      </c>
      <c r="F24" s="106">
        <v>2911200.67</v>
      </c>
      <c r="G24" s="66">
        <v>3974740.0900000003</v>
      </c>
      <c r="H24" s="67">
        <v>1539518.0999999996</v>
      </c>
      <c r="I24" s="67">
        <v>3263085.7700000014</v>
      </c>
      <c r="J24" s="68">
        <f t="shared" si="1"/>
        <v>8777343.9600000009</v>
      </c>
      <c r="K24" s="107">
        <v>1116878.92</v>
      </c>
      <c r="L24" s="69">
        <v>1667235.8699999992</v>
      </c>
      <c r="N24" s="105" t="s">
        <v>9</v>
      </c>
      <c r="O24" s="59" t="s">
        <v>59</v>
      </c>
      <c r="P24" s="21">
        <v>14093862.180000002</v>
      </c>
      <c r="Q24" s="36">
        <v>0</v>
      </c>
      <c r="R24" s="31">
        <f t="shared" si="2"/>
        <v>14093862.180000002</v>
      </c>
      <c r="S24" s="106">
        <v>2377231.66</v>
      </c>
      <c r="T24" s="66">
        <v>2861155.2000000011</v>
      </c>
      <c r="U24" s="67">
        <v>1325758.7900000003</v>
      </c>
      <c r="V24" s="67">
        <v>3283394.2199999988</v>
      </c>
      <c r="W24" s="68">
        <f t="shared" si="9"/>
        <v>7470308.21</v>
      </c>
      <c r="X24" s="107">
        <v>542049.69999999995</v>
      </c>
      <c r="Y24" s="69">
        <v>2104020.7199999983</v>
      </c>
      <c r="AA24" s="105" t="s">
        <v>9</v>
      </c>
      <c r="AB24" s="59" t="s">
        <v>59</v>
      </c>
      <c r="AC24" s="70">
        <f t="shared" si="3"/>
        <v>0.27337935799765201</v>
      </c>
      <c r="AD24" s="71">
        <v>0</v>
      </c>
      <c r="AE24" s="72">
        <f t="shared" si="4"/>
        <v>0.37931134910528197</v>
      </c>
      <c r="AF24" s="72">
        <f t="shared" si="4"/>
        <v>0.22461799537029536</v>
      </c>
      <c r="AG24" s="70">
        <f t="shared" si="5"/>
        <v>0.38920813872662308</v>
      </c>
      <c r="AH24" s="73">
        <f t="shared" si="6"/>
        <v>0.16123544615532914</v>
      </c>
      <c r="AI24" s="74">
        <f t="shared" si="7"/>
        <v>-6.1852000214575042E-3</v>
      </c>
      <c r="AJ24" s="75">
        <f t="shared" si="8"/>
        <v>0.17496409964054216</v>
      </c>
      <c r="AK24" s="75">
        <f t="shared" si="8"/>
        <v>1.060473273945175</v>
      </c>
      <c r="AL24" s="116">
        <f t="shared" si="8"/>
        <v>-0.20759531778755458</v>
      </c>
    </row>
    <row r="25" spans="1:38" x14ac:dyDescent="0.25">
      <c r="A25" s="105" t="s">
        <v>69</v>
      </c>
      <c r="B25" s="59" t="s">
        <v>62</v>
      </c>
      <c r="C25" s="21">
        <v>6130166.4860188775</v>
      </c>
      <c r="D25" s="36">
        <v>509966.44291955046</v>
      </c>
      <c r="E25" s="31">
        <f t="shared" si="0"/>
        <v>6640132.9289384279</v>
      </c>
      <c r="F25" s="106">
        <v>994389.63</v>
      </c>
      <c r="G25" s="66">
        <v>270068.43</v>
      </c>
      <c r="H25" s="67">
        <v>106592.34999999999</v>
      </c>
      <c r="I25" s="67">
        <v>126204.01999999996</v>
      </c>
      <c r="J25" s="68">
        <f t="shared" si="1"/>
        <v>502864.79999999993</v>
      </c>
      <c r="K25" s="107">
        <v>57532.54</v>
      </c>
      <c r="L25" s="69">
        <v>569483.94000000006</v>
      </c>
      <c r="N25" s="105" t="s">
        <v>69</v>
      </c>
      <c r="O25" s="59" t="s">
        <v>62</v>
      </c>
      <c r="P25" s="21">
        <v>4807888.7699999996</v>
      </c>
      <c r="Q25" s="36">
        <v>0</v>
      </c>
      <c r="R25" s="31">
        <f t="shared" si="2"/>
        <v>4807888.7699999996</v>
      </c>
      <c r="S25" s="106">
        <v>810953.42999999993</v>
      </c>
      <c r="T25" s="66">
        <v>195503.87000000002</v>
      </c>
      <c r="U25" s="67">
        <v>80021.910000000033</v>
      </c>
      <c r="V25" s="67">
        <v>84703.720000000016</v>
      </c>
      <c r="W25" s="68">
        <f t="shared" si="9"/>
        <v>360229.50000000006</v>
      </c>
      <c r="X25" s="107">
        <v>27243.920000000002</v>
      </c>
      <c r="Y25" s="69">
        <v>717751.98000000033</v>
      </c>
      <c r="AA25" s="105" t="s">
        <v>69</v>
      </c>
      <c r="AB25" s="59" t="s">
        <v>62</v>
      </c>
      <c r="AC25" s="70">
        <f t="shared" si="3"/>
        <v>0.27502252636740554</v>
      </c>
      <c r="AD25" s="71">
        <v>0</v>
      </c>
      <c r="AE25" s="72">
        <f t="shared" si="4"/>
        <v>0.38109121208692787</v>
      </c>
      <c r="AF25" s="72">
        <f t="shared" si="4"/>
        <v>0.22619819241654859</v>
      </c>
      <c r="AG25" s="70">
        <f t="shared" si="5"/>
        <v>0.38139684907516136</v>
      </c>
      <c r="AH25" s="73">
        <f t="shared" si="6"/>
        <v>0.33203956266477452</v>
      </c>
      <c r="AI25" s="74">
        <f t="shared" si="7"/>
        <v>0.48994660447026339</v>
      </c>
      <c r="AJ25" s="75">
        <f t="shared" si="8"/>
        <v>0.39595674424221183</v>
      </c>
      <c r="AK25" s="75">
        <f t="shared" si="8"/>
        <v>1.1117570452416539</v>
      </c>
      <c r="AL25" s="116">
        <f t="shared" si="8"/>
        <v>-0.2065728052746022</v>
      </c>
    </row>
    <row r="26" spans="1:38" x14ac:dyDescent="0.25">
      <c r="A26" s="105" t="s">
        <v>38</v>
      </c>
      <c r="B26" s="59" t="s">
        <v>62</v>
      </c>
      <c r="C26" s="21">
        <v>7029994.9524113722</v>
      </c>
      <c r="D26" s="36">
        <v>584822.86375094426</v>
      </c>
      <c r="E26" s="31">
        <f t="shared" si="0"/>
        <v>7614817.8161623161</v>
      </c>
      <c r="F26" s="106">
        <v>1140353.06</v>
      </c>
      <c r="G26" s="66">
        <v>1194173.75</v>
      </c>
      <c r="H26" s="67">
        <v>133576.97999999998</v>
      </c>
      <c r="I26" s="67">
        <v>160595.91</v>
      </c>
      <c r="J26" s="68">
        <f t="shared" si="1"/>
        <v>1488346.64</v>
      </c>
      <c r="K26" s="107">
        <v>266454.98</v>
      </c>
      <c r="L26" s="69">
        <v>653076.77000000014</v>
      </c>
      <c r="N26" s="105" t="s">
        <v>38</v>
      </c>
      <c r="O26" s="59" t="s">
        <v>62</v>
      </c>
      <c r="P26" s="21">
        <v>5543337.2399999993</v>
      </c>
      <c r="Q26" s="36">
        <v>0</v>
      </c>
      <c r="R26" s="31">
        <f t="shared" si="2"/>
        <v>5543337.2399999993</v>
      </c>
      <c r="S26" s="106">
        <v>935002.53</v>
      </c>
      <c r="T26" s="66">
        <v>860178.90000000026</v>
      </c>
      <c r="U26" s="67">
        <v>123629.13999999994</v>
      </c>
      <c r="V26" s="67">
        <v>169368.62999999995</v>
      </c>
      <c r="W26" s="68">
        <f t="shared" si="9"/>
        <v>1153176.6700000002</v>
      </c>
      <c r="X26" s="107">
        <v>124865.86</v>
      </c>
      <c r="Y26" s="69">
        <v>827544.36999999965</v>
      </c>
      <c r="AA26" s="105" t="s">
        <v>38</v>
      </c>
      <c r="AB26" s="59" t="s">
        <v>62</v>
      </c>
      <c r="AC26" s="70">
        <f t="shared" si="3"/>
        <v>0.2681882137142666</v>
      </c>
      <c r="AD26" s="71">
        <v>0</v>
      </c>
      <c r="AE26" s="72">
        <f t="shared" si="4"/>
        <v>0.37368835531325484</v>
      </c>
      <c r="AF26" s="72">
        <f t="shared" si="4"/>
        <v>0.21962564101297133</v>
      </c>
      <c r="AG26" s="70">
        <f t="shared" si="5"/>
        <v>0.38828533227215822</v>
      </c>
      <c r="AH26" s="73">
        <f t="shared" si="6"/>
        <v>8.0465171884234188E-2</v>
      </c>
      <c r="AI26" s="74">
        <f t="shared" si="7"/>
        <v>-5.179660483762516E-2</v>
      </c>
      <c r="AJ26" s="75">
        <f t="shared" si="8"/>
        <v>0.29064928099872134</v>
      </c>
      <c r="AK26" s="75">
        <f t="shared" si="8"/>
        <v>1.1339298027499267</v>
      </c>
      <c r="AL26" s="116">
        <f t="shared" si="8"/>
        <v>-0.21082567451942136</v>
      </c>
    </row>
    <row r="27" spans="1:38" x14ac:dyDescent="0.25">
      <c r="A27" s="105" t="s">
        <v>70</v>
      </c>
      <c r="B27" s="59" t="s">
        <v>59</v>
      </c>
      <c r="C27" s="21">
        <v>22484947.865425423</v>
      </c>
      <c r="D27" s="36">
        <v>1870515.0844295085</v>
      </c>
      <c r="E27" s="31">
        <f t="shared" si="0"/>
        <v>24355462.949854933</v>
      </c>
      <c r="F27" s="106">
        <v>3647339.6</v>
      </c>
      <c r="G27" s="66">
        <v>4430151.5</v>
      </c>
      <c r="H27" s="67">
        <v>1531268.3000000007</v>
      </c>
      <c r="I27" s="67">
        <v>2769011.8599999994</v>
      </c>
      <c r="J27" s="68">
        <f t="shared" si="1"/>
        <v>8730431.6600000001</v>
      </c>
      <c r="K27" s="107">
        <v>1230585.46</v>
      </c>
      <c r="L27" s="69">
        <v>2088820.3999999997</v>
      </c>
      <c r="N27" s="105" t="s">
        <v>70</v>
      </c>
      <c r="O27" s="59" t="s">
        <v>59</v>
      </c>
      <c r="P27" s="21">
        <v>17057908.77</v>
      </c>
      <c r="Q27" s="36">
        <v>0</v>
      </c>
      <c r="R27" s="31">
        <f t="shared" si="2"/>
        <v>17057908.77</v>
      </c>
      <c r="S27" s="106">
        <v>2877181.6</v>
      </c>
      <c r="T27" s="66">
        <v>3094600.8600000008</v>
      </c>
      <c r="U27" s="67">
        <v>1173590.5299999996</v>
      </c>
      <c r="V27" s="67">
        <v>2337687.4499999997</v>
      </c>
      <c r="W27" s="68">
        <f t="shared" si="9"/>
        <v>6605878.8399999999</v>
      </c>
      <c r="X27" s="107">
        <v>543590.36</v>
      </c>
      <c r="Y27" s="69">
        <v>2546512.2500000005</v>
      </c>
      <c r="AA27" s="105" t="s">
        <v>70</v>
      </c>
      <c r="AB27" s="59" t="s">
        <v>59</v>
      </c>
      <c r="AC27" s="70">
        <f t="shared" si="3"/>
        <v>0.3181538351858253</v>
      </c>
      <c r="AD27" s="71">
        <v>0</v>
      </c>
      <c r="AE27" s="72">
        <f t="shared" si="4"/>
        <v>0.42781059966091806</v>
      </c>
      <c r="AF27" s="72">
        <f t="shared" si="4"/>
        <v>0.26767792481364405</v>
      </c>
      <c r="AG27" s="70">
        <f t="shared" si="5"/>
        <v>0.43157444220447827</v>
      </c>
      <c r="AH27" s="73">
        <f t="shared" si="6"/>
        <v>0.30477220193656573</v>
      </c>
      <c r="AI27" s="74">
        <f t="shared" si="7"/>
        <v>0.1845090155230118</v>
      </c>
      <c r="AJ27" s="75">
        <f t="shared" si="8"/>
        <v>0.32161546880566161</v>
      </c>
      <c r="AK27" s="75">
        <f t="shared" si="8"/>
        <v>1.26381030745284</v>
      </c>
      <c r="AL27" s="116">
        <f t="shared" si="8"/>
        <v>-0.17973282869540519</v>
      </c>
    </row>
    <row r="28" spans="1:38" x14ac:dyDescent="0.25">
      <c r="A28" s="105" t="s">
        <v>10</v>
      </c>
      <c r="B28" s="59" t="s">
        <v>62</v>
      </c>
      <c r="C28" s="21">
        <v>16691799.493314585</v>
      </c>
      <c r="D28" s="36">
        <v>1388585.0625665667</v>
      </c>
      <c r="E28" s="31">
        <f t="shared" si="0"/>
        <v>18080384.55588115</v>
      </c>
      <c r="F28" s="106">
        <v>2707618.52</v>
      </c>
      <c r="G28" s="66">
        <v>4561855.120000001</v>
      </c>
      <c r="H28" s="67">
        <v>964082.85</v>
      </c>
      <c r="I28" s="67">
        <v>2542162.2599999998</v>
      </c>
      <c r="J28" s="68">
        <f t="shared" si="1"/>
        <v>8068100.2300000004</v>
      </c>
      <c r="K28" s="107">
        <v>1110250.3599999999</v>
      </c>
      <c r="L28" s="69">
        <v>1550644.93</v>
      </c>
      <c r="N28" s="105" t="s">
        <v>10</v>
      </c>
      <c r="O28" s="59" t="s">
        <v>62</v>
      </c>
      <c r="P28" s="21">
        <v>13233773.260000004</v>
      </c>
      <c r="Q28" s="36">
        <v>0</v>
      </c>
      <c r="R28" s="31">
        <f t="shared" si="2"/>
        <v>13233773.260000004</v>
      </c>
      <c r="S28" s="106">
        <v>2232159.25</v>
      </c>
      <c r="T28" s="66">
        <v>3287208.9200000004</v>
      </c>
      <c r="U28" s="67">
        <v>763949.2300000001</v>
      </c>
      <c r="V28" s="67">
        <v>2050236.7900000003</v>
      </c>
      <c r="W28" s="68">
        <f t="shared" si="9"/>
        <v>6101394.9400000004</v>
      </c>
      <c r="X28" s="107">
        <v>523942.70999999996</v>
      </c>
      <c r="Y28" s="69">
        <v>1975621.2000000007</v>
      </c>
      <c r="AA28" s="105" t="s">
        <v>10</v>
      </c>
      <c r="AB28" s="59" t="s">
        <v>62</v>
      </c>
      <c r="AC28" s="70">
        <f t="shared" si="3"/>
        <v>0.26130311932778127</v>
      </c>
      <c r="AD28" s="71">
        <v>0</v>
      </c>
      <c r="AE28" s="72">
        <f t="shared" si="4"/>
        <v>0.36623049229129268</v>
      </c>
      <c r="AF28" s="72">
        <f t="shared" si="4"/>
        <v>0.21300418865723847</v>
      </c>
      <c r="AG28" s="70">
        <f t="shared" si="5"/>
        <v>0.38775941262656355</v>
      </c>
      <c r="AH28" s="73">
        <f t="shared" si="6"/>
        <v>0.26197240882093675</v>
      </c>
      <c r="AI28" s="74">
        <f t="shared" si="7"/>
        <v>0.23993592954694742</v>
      </c>
      <c r="AJ28" s="75">
        <f t="shared" si="8"/>
        <v>0.32233699167816865</v>
      </c>
      <c r="AK28" s="75">
        <f t="shared" si="8"/>
        <v>1.1190300748721169</v>
      </c>
      <c r="AL28" s="116">
        <f t="shared" si="8"/>
        <v>-0.21511019926289543</v>
      </c>
    </row>
    <row r="29" spans="1:38" x14ac:dyDescent="0.25">
      <c r="A29" s="105" t="s">
        <v>11</v>
      </c>
      <c r="B29" s="59" t="s">
        <v>63</v>
      </c>
      <c r="C29" s="21">
        <v>7874148.6202507764</v>
      </c>
      <c r="D29" s="36">
        <v>655047.71722717118</v>
      </c>
      <c r="E29" s="31">
        <f t="shared" si="0"/>
        <v>8529196.3374779485</v>
      </c>
      <c r="F29" s="106">
        <v>1277285.33</v>
      </c>
      <c r="G29" s="66">
        <v>634320.40999999992</v>
      </c>
      <c r="H29" s="67">
        <v>181957.22999999992</v>
      </c>
      <c r="I29" s="67">
        <v>421490.85</v>
      </c>
      <c r="J29" s="68">
        <f t="shared" si="1"/>
        <v>1237768.4899999998</v>
      </c>
      <c r="K29" s="107">
        <v>168667.90000000002</v>
      </c>
      <c r="L29" s="69">
        <v>731497.47999999986</v>
      </c>
      <c r="N29" s="105" t="s">
        <v>11</v>
      </c>
      <c r="O29" s="59" t="s">
        <v>63</v>
      </c>
      <c r="P29" s="21">
        <v>6220320.4100000001</v>
      </c>
      <c r="Q29" s="36">
        <v>0</v>
      </c>
      <c r="R29" s="31">
        <f t="shared" si="2"/>
        <v>6220320.4100000001</v>
      </c>
      <c r="S29" s="106">
        <v>1049190.25</v>
      </c>
      <c r="T29" s="66">
        <v>542742.31999999995</v>
      </c>
      <c r="U29" s="67">
        <v>145411.57</v>
      </c>
      <c r="V29" s="67">
        <v>354400.03999999986</v>
      </c>
      <c r="W29" s="68">
        <f t="shared" si="9"/>
        <v>1042553.9299999997</v>
      </c>
      <c r="X29" s="107">
        <v>129196.81</v>
      </c>
      <c r="Y29" s="69">
        <v>928608.69000000006</v>
      </c>
      <c r="AA29" s="105" t="s">
        <v>11</v>
      </c>
      <c r="AB29" s="59" t="s">
        <v>63</v>
      </c>
      <c r="AC29" s="70">
        <f t="shared" si="3"/>
        <v>0.26587508379665215</v>
      </c>
      <c r="AD29" s="71">
        <v>0</v>
      </c>
      <c r="AE29" s="72">
        <f t="shared" si="4"/>
        <v>0.37118279691286005</v>
      </c>
      <c r="AF29" s="72">
        <f t="shared" si="4"/>
        <v>0.21740106715631424</v>
      </c>
      <c r="AG29" s="70">
        <f t="shared" si="5"/>
        <v>0.16873217109732663</v>
      </c>
      <c r="AH29" s="73">
        <f t="shared" si="6"/>
        <v>0.25132566823946623</v>
      </c>
      <c r="AI29" s="74">
        <f t="shared" si="7"/>
        <v>0.18930813326093343</v>
      </c>
      <c r="AJ29" s="75">
        <f t="shared" si="8"/>
        <v>0.18724648613621375</v>
      </c>
      <c r="AK29" s="75">
        <f t="shared" si="8"/>
        <v>0.305511335767501</v>
      </c>
      <c r="AL29" s="116">
        <f t="shared" si="8"/>
        <v>-0.21226509306088892</v>
      </c>
    </row>
    <row r="30" spans="1:38" x14ac:dyDescent="0.25">
      <c r="A30" s="105" t="s">
        <v>12</v>
      </c>
      <c r="B30" s="59" t="s">
        <v>59</v>
      </c>
      <c r="C30" s="21">
        <v>8565134.7311819028</v>
      </c>
      <c r="D30" s="36">
        <v>712530.61429073964</v>
      </c>
      <c r="E30" s="31">
        <f t="shared" si="0"/>
        <v>9277665.3454726432</v>
      </c>
      <c r="F30" s="106">
        <v>1389371.92</v>
      </c>
      <c r="G30" s="66">
        <v>895120.28</v>
      </c>
      <c r="H30" s="67">
        <v>524627.67999999993</v>
      </c>
      <c r="I30" s="67">
        <v>1108575.8499999999</v>
      </c>
      <c r="J30" s="68">
        <f t="shared" si="1"/>
        <v>2528323.8099999996</v>
      </c>
      <c r="K30" s="107">
        <v>303281.27</v>
      </c>
      <c r="L30" s="69">
        <v>795689.10999999987</v>
      </c>
      <c r="N30" s="105" t="s">
        <v>12</v>
      </c>
      <c r="O30" s="59" t="s">
        <v>59</v>
      </c>
      <c r="P30" s="21">
        <v>6766514.0300000003</v>
      </c>
      <c r="Q30" s="36">
        <v>0</v>
      </c>
      <c r="R30" s="31">
        <f t="shared" si="2"/>
        <v>6766514.0300000003</v>
      </c>
      <c r="S30" s="106">
        <v>1141317.48</v>
      </c>
      <c r="T30" s="66">
        <v>577335.05999999994</v>
      </c>
      <c r="U30" s="67">
        <v>406720.58999999985</v>
      </c>
      <c r="V30" s="67">
        <v>925993.55000000028</v>
      </c>
      <c r="W30" s="68">
        <f t="shared" si="9"/>
        <v>1910049.2000000002</v>
      </c>
      <c r="X30" s="107">
        <v>113383.69</v>
      </c>
      <c r="Y30" s="69">
        <v>1010147.8899999995</v>
      </c>
      <c r="AA30" s="105" t="s">
        <v>12</v>
      </c>
      <c r="AB30" s="59" t="s">
        <v>59</v>
      </c>
      <c r="AC30" s="70">
        <f t="shared" si="3"/>
        <v>0.26581201091249373</v>
      </c>
      <c r="AD30" s="71">
        <v>0</v>
      </c>
      <c r="AE30" s="72">
        <f t="shared" si="4"/>
        <v>0.37111447701714773</v>
      </c>
      <c r="AF30" s="72">
        <f t="shared" si="4"/>
        <v>0.21734043712359497</v>
      </c>
      <c r="AG30" s="70">
        <f t="shared" si="5"/>
        <v>0.55043464708344603</v>
      </c>
      <c r="AH30" s="73">
        <f t="shared" si="6"/>
        <v>0.28989702734253053</v>
      </c>
      <c r="AI30" s="74">
        <f t="shared" si="7"/>
        <v>0.19717448355876721</v>
      </c>
      <c r="AJ30" s="75">
        <f t="shared" si="8"/>
        <v>0.32369564616450686</v>
      </c>
      <c r="AK30" s="75">
        <f t="shared" si="8"/>
        <v>1.6748227192112024</v>
      </c>
      <c r="AL30" s="116">
        <f t="shared" si="8"/>
        <v>-0.21230433892209566</v>
      </c>
    </row>
    <row r="31" spans="1:38" x14ac:dyDescent="0.25">
      <c r="A31" s="105" t="s">
        <v>71</v>
      </c>
      <c r="B31" s="59" t="s">
        <v>59</v>
      </c>
      <c r="C31" s="21">
        <v>12471526.041215811</v>
      </c>
      <c r="D31" s="36">
        <v>1037501.9646730334</v>
      </c>
      <c r="E31" s="31">
        <f t="shared" si="0"/>
        <v>13509028.005888844</v>
      </c>
      <c r="F31" s="106">
        <v>2023037.4100000001</v>
      </c>
      <c r="G31" s="66">
        <v>1801961.7699999993</v>
      </c>
      <c r="H31" s="67">
        <v>1194939.1699999997</v>
      </c>
      <c r="I31" s="67">
        <v>2340894.2499999995</v>
      </c>
      <c r="J31" s="68">
        <f t="shared" si="1"/>
        <v>5337795.1899999985</v>
      </c>
      <c r="K31" s="107">
        <v>675355.41999999993</v>
      </c>
      <c r="L31" s="69">
        <v>1158587.3600000001</v>
      </c>
      <c r="N31" s="105" t="s">
        <v>71</v>
      </c>
      <c r="O31" s="59" t="s">
        <v>59</v>
      </c>
      <c r="P31" s="21">
        <v>9884384.9299999978</v>
      </c>
      <c r="Q31" s="36">
        <v>0</v>
      </c>
      <c r="R31" s="31">
        <f t="shared" si="2"/>
        <v>9884384.9299999978</v>
      </c>
      <c r="S31" s="106">
        <v>1667213.19</v>
      </c>
      <c r="T31" s="66">
        <v>1274033.9700000002</v>
      </c>
      <c r="U31" s="67">
        <v>943213.95999999973</v>
      </c>
      <c r="V31" s="67">
        <v>1874411.22</v>
      </c>
      <c r="W31" s="68">
        <f t="shared" si="9"/>
        <v>4091659.1499999994</v>
      </c>
      <c r="X31" s="107">
        <v>326400.72000000003</v>
      </c>
      <c r="Y31" s="69">
        <v>1475603.4099999997</v>
      </c>
      <c r="AA31" s="105" t="s">
        <v>71</v>
      </c>
      <c r="AB31" s="59" t="s">
        <v>59</v>
      </c>
      <c r="AC31" s="70">
        <f t="shared" si="3"/>
        <v>0.2617402225366201</v>
      </c>
      <c r="AD31" s="71">
        <v>0</v>
      </c>
      <c r="AE31" s="72">
        <f t="shared" si="4"/>
        <v>0.36670395796583444</v>
      </c>
      <c r="AF31" s="72">
        <f t="shared" si="4"/>
        <v>0.21342454710306136</v>
      </c>
      <c r="AG31" s="70">
        <f t="shared" si="5"/>
        <v>0.41437497934219047</v>
      </c>
      <c r="AH31" s="73">
        <f t="shared" si="6"/>
        <v>0.26688028451148038</v>
      </c>
      <c r="AI31" s="74">
        <f t="shared" si="7"/>
        <v>0.24886909821207737</v>
      </c>
      <c r="AJ31" s="75">
        <f t="shared" si="8"/>
        <v>0.30455519248224761</v>
      </c>
      <c r="AK31" s="75">
        <f t="shared" si="8"/>
        <v>1.0690990510069951</v>
      </c>
      <c r="AL31" s="116">
        <f t="shared" si="8"/>
        <v>-0.21483824708699994</v>
      </c>
    </row>
    <row r="32" spans="1:38" x14ac:dyDescent="0.25">
      <c r="A32" s="105" t="s">
        <v>40</v>
      </c>
      <c r="B32" s="59" t="s">
        <v>62</v>
      </c>
      <c r="C32" s="21">
        <v>6264652.0549682304</v>
      </c>
      <c r="D32" s="36">
        <v>521154.25117525313</v>
      </c>
      <c r="E32" s="31">
        <f t="shared" si="0"/>
        <v>6785806.3061434831</v>
      </c>
      <c r="F32" s="106">
        <v>1016204.87</v>
      </c>
      <c r="G32" s="66">
        <v>301505.8600000001</v>
      </c>
      <c r="H32" s="67">
        <v>95303.490000000034</v>
      </c>
      <c r="I32" s="67">
        <v>103725.68999999997</v>
      </c>
      <c r="J32" s="68">
        <f t="shared" si="1"/>
        <v>500535.04000000015</v>
      </c>
      <c r="K32" s="107">
        <v>77418.2</v>
      </c>
      <c r="L32" s="69">
        <v>581977.4800000001</v>
      </c>
      <c r="N32" s="105" t="s">
        <v>40</v>
      </c>
      <c r="O32" s="59" t="s">
        <v>62</v>
      </c>
      <c r="P32" s="21">
        <v>4932822.4700000007</v>
      </c>
      <c r="Q32" s="36">
        <v>0</v>
      </c>
      <c r="R32" s="31">
        <f t="shared" si="2"/>
        <v>4932822.4700000007</v>
      </c>
      <c r="S32" s="106">
        <v>832026.1399999999</v>
      </c>
      <c r="T32" s="66">
        <v>216905.68</v>
      </c>
      <c r="U32" s="67">
        <v>62040.260000000009</v>
      </c>
      <c r="V32" s="67">
        <v>102499.27999999998</v>
      </c>
      <c r="W32" s="68">
        <f t="shared" si="9"/>
        <v>381445.22</v>
      </c>
      <c r="X32" s="107">
        <v>36997.14</v>
      </c>
      <c r="Y32" s="69">
        <v>736402.83</v>
      </c>
      <c r="AA32" s="105" t="s">
        <v>40</v>
      </c>
      <c r="AB32" s="59" t="s">
        <v>62</v>
      </c>
      <c r="AC32" s="70">
        <f t="shared" si="3"/>
        <v>0.26999341514275699</v>
      </c>
      <c r="AD32" s="71">
        <v>0</v>
      </c>
      <c r="AE32" s="72">
        <f t="shared" si="4"/>
        <v>0.37564373082809976</v>
      </c>
      <c r="AF32" s="72">
        <f t="shared" si="4"/>
        <v>0.22136171106354907</v>
      </c>
      <c r="AG32" s="70">
        <f t="shared" si="5"/>
        <v>0.39003210980920433</v>
      </c>
      <c r="AH32" s="73">
        <f t="shared" si="6"/>
        <v>0.53615555447382102</v>
      </c>
      <c r="AI32" s="74">
        <f t="shared" si="7"/>
        <v>1.1965059657004229E-2</v>
      </c>
      <c r="AJ32" s="75">
        <f t="shared" si="8"/>
        <v>0.31220687468570252</v>
      </c>
      <c r="AK32" s="75">
        <f t="shared" si="8"/>
        <v>1.092545531897871</v>
      </c>
      <c r="AL32" s="116">
        <f t="shared" si="8"/>
        <v>-0.20970227667376007</v>
      </c>
    </row>
    <row r="33" spans="1:38" x14ac:dyDescent="0.25">
      <c r="A33" s="105" t="s">
        <v>72</v>
      </c>
      <c r="B33" s="78" t="s">
        <v>59</v>
      </c>
      <c r="C33" s="22">
        <v>10416136.200410295</v>
      </c>
      <c r="D33" s="37">
        <v>866514.79029218061</v>
      </c>
      <c r="E33" s="32">
        <f t="shared" si="0"/>
        <v>11282650.990702476</v>
      </c>
      <c r="F33" s="106">
        <v>1689627.49</v>
      </c>
      <c r="G33" s="66">
        <v>1198200.6499999999</v>
      </c>
      <c r="H33" s="67">
        <v>655192.1100000001</v>
      </c>
      <c r="I33" s="67">
        <v>1474098.9599999997</v>
      </c>
      <c r="J33" s="68">
        <f t="shared" si="1"/>
        <v>3327491.7199999997</v>
      </c>
      <c r="K33" s="107">
        <v>342496.39999999997</v>
      </c>
      <c r="L33" s="69">
        <v>967644.53999999992</v>
      </c>
      <c r="N33" s="105" t="s">
        <v>72</v>
      </c>
      <c r="O33" s="78" t="s">
        <v>59</v>
      </c>
      <c r="P33" s="22">
        <v>8174650.839999998</v>
      </c>
      <c r="Q33" s="36">
        <v>0</v>
      </c>
      <c r="R33" s="32">
        <f t="shared" si="2"/>
        <v>8174650.839999998</v>
      </c>
      <c r="S33" s="106">
        <v>1378829.92</v>
      </c>
      <c r="T33" s="66">
        <v>859942.27000000014</v>
      </c>
      <c r="U33" s="67">
        <v>490468.90999999992</v>
      </c>
      <c r="V33" s="67">
        <v>1351295.57</v>
      </c>
      <c r="W33" s="68">
        <f t="shared" si="9"/>
        <v>2701706.75</v>
      </c>
      <c r="X33" s="107">
        <v>165192.51999999999</v>
      </c>
      <c r="Y33" s="69">
        <v>1220363.4900000002</v>
      </c>
      <c r="AA33" s="105" t="s">
        <v>72</v>
      </c>
      <c r="AB33" s="59" t="s">
        <v>59</v>
      </c>
      <c r="AC33" s="70">
        <f t="shared" si="3"/>
        <v>0.27419952292547056</v>
      </c>
      <c r="AD33" s="71">
        <v>0</v>
      </c>
      <c r="AE33" s="72">
        <f t="shared" si="4"/>
        <v>0.38019974327154005</v>
      </c>
      <c r="AF33" s="72">
        <f t="shared" si="4"/>
        <v>0.22540674922400883</v>
      </c>
      <c r="AG33" s="70">
        <f t="shared" si="5"/>
        <v>0.39335010244350443</v>
      </c>
      <c r="AH33" s="73">
        <f t="shared" si="6"/>
        <v>0.33584840270507699</v>
      </c>
      <c r="AI33" s="74">
        <f t="shared" si="7"/>
        <v>9.087825989098719E-2</v>
      </c>
      <c r="AJ33" s="75">
        <f t="shared" si="8"/>
        <v>0.23162579358400004</v>
      </c>
      <c r="AK33" s="75">
        <f t="shared" si="8"/>
        <v>1.0733166368549858</v>
      </c>
      <c r="AL33" s="116">
        <f t="shared" si="8"/>
        <v>-0.20708498088549032</v>
      </c>
    </row>
    <row r="34" spans="1:38" x14ac:dyDescent="0.25">
      <c r="A34" s="105" t="s">
        <v>73</v>
      </c>
      <c r="B34" s="59" t="s">
        <v>59</v>
      </c>
      <c r="C34" s="21">
        <v>7054244.4202256072</v>
      </c>
      <c r="D34" s="36">
        <v>586840.16864341684</v>
      </c>
      <c r="E34" s="31">
        <f t="shared" si="0"/>
        <v>7641084.5888690241</v>
      </c>
      <c r="F34" s="106">
        <v>1144286.6200000001</v>
      </c>
      <c r="G34" s="66">
        <v>415096.28999999975</v>
      </c>
      <c r="H34" s="67">
        <v>234569.93999999997</v>
      </c>
      <c r="I34" s="67">
        <v>528889.84000000008</v>
      </c>
      <c r="J34" s="68">
        <f t="shared" si="1"/>
        <v>1178556.0699999998</v>
      </c>
      <c r="K34" s="107">
        <v>127118.65</v>
      </c>
      <c r="L34" s="69">
        <v>655329.5</v>
      </c>
      <c r="N34" s="105" t="s">
        <v>73</v>
      </c>
      <c r="O34" s="59" t="s">
        <v>59</v>
      </c>
      <c r="P34" s="21">
        <v>5534357.6399999997</v>
      </c>
      <c r="Q34" s="36">
        <v>0</v>
      </c>
      <c r="R34" s="31">
        <f t="shared" si="2"/>
        <v>5534357.6399999997</v>
      </c>
      <c r="S34" s="106">
        <v>933487.93</v>
      </c>
      <c r="T34" s="66">
        <v>299386.61999999988</v>
      </c>
      <c r="U34" s="67">
        <v>172564.30000000008</v>
      </c>
      <c r="V34" s="67">
        <v>387703.83000000019</v>
      </c>
      <c r="W34" s="68">
        <f t="shared" si="9"/>
        <v>859654.75000000012</v>
      </c>
      <c r="X34" s="107">
        <v>62734.65</v>
      </c>
      <c r="Y34" s="69">
        <v>826203.83999999985</v>
      </c>
      <c r="AA34" s="105" t="s">
        <v>73</v>
      </c>
      <c r="AB34" s="59" t="s">
        <v>59</v>
      </c>
      <c r="AC34" s="70">
        <f t="shared" si="3"/>
        <v>0.27462749592482205</v>
      </c>
      <c r="AD34" s="71">
        <v>0</v>
      </c>
      <c r="AE34" s="72">
        <f t="shared" si="4"/>
        <v>0.38066331919760521</v>
      </c>
      <c r="AF34" s="72">
        <f t="shared" si="4"/>
        <v>0.22581833489802072</v>
      </c>
      <c r="AG34" s="70">
        <f t="shared" si="5"/>
        <v>0.3864891156458492</v>
      </c>
      <c r="AH34" s="73">
        <f t="shared" si="6"/>
        <v>0.35931904803021175</v>
      </c>
      <c r="AI34" s="74">
        <f t="shared" si="7"/>
        <v>0.36415944098359776</v>
      </c>
      <c r="AJ34" s="75">
        <f t="shared" si="8"/>
        <v>0.37096441332988572</v>
      </c>
      <c r="AK34" s="75">
        <f t="shared" si="8"/>
        <v>1.0262908934695578</v>
      </c>
      <c r="AL34" s="116">
        <f t="shared" si="8"/>
        <v>-0.20681862238742421</v>
      </c>
    </row>
    <row r="35" spans="1:38" x14ac:dyDescent="0.25">
      <c r="A35" s="105" t="s">
        <v>13</v>
      </c>
      <c r="B35" s="59" t="s">
        <v>59</v>
      </c>
      <c r="C35" s="21">
        <v>30196031.186802931</v>
      </c>
      <c r="D35" s="36">
        <v>2511997.4554919917</v>
      </c>
      <c r="E35" s="31">
        <f t="shared" si="0"/>
        <v>32708028.642294921</v>
      </c>
      <c r="F35" s="106">
        <v>4898173.7</v>
      </c>
      <c r="G35" s="66">
        <v>10422619.080000002</v>
      </c>
      <c r="H35" s="67">
        <v>4190426.7199999993</v>
      </c>
      <c r="I35" s="67">
        <v>8054642.4900000012</v>
      </c>
      <c r="J35" s="68">
        <f t="shared" si="1"/>
        <v>22667688.290000003</v>
      </c>
      <c r="K35" s="107">
        <v>3380870.96</v>
      </c>
      <c r="L35" s="69">
        <v>2805169.2899999986</v>
      </c>
      <c r="N35" s="105" t="s">
        <v>13</v>
      </c>
      <c r="O35" s="59" t="s">
        <v>59</v>
      </c>
      <c r="P35" s="21">
        <v>23750243.510000002</v>
      </c>
      <c r="Q35" s="36">
        <v>0</v>
      </c>
      <c r="R35" s="31">
        <f t="shared" si="2"/>
        <v>23750243.510000002</v>
      </c>
      <c r="S35" s="106">
        <v>4005987.16</v>
      </c>
      <c r="T35" s="66">
        <v>7435037.5999999996</v>
      </c>
      <c r="U35" s="67">
        <v>3308182.3199999994</v>
      </c>
      <c r="V35" s="67">
        <v>6694909.1600000001</v>
      </c>
      <c r="W35" s="68">
        <f t="shared" si="9"/>
        <v>17438129.079999998</v>
      </c>
      <c r="X35" s="107">
        <v>1633766.79</v>
      </c>
      <c r="Y35" s="69">
        <v>3545586.2299999995</v>
      </c>
      <c r="AA35" s="105" t="s">
        <v>13</v>
      </c>
      <c r="AB35" s="59" t="s">
        <v>59</v>
      </c>
      <c r="AC35" s="70">
        <f t="shared" si="3"/>
        <v>0.27139880372548353</v>
      </c>
      <c r="AD35" s="71">
        <v>0</v>
      </c>
      <c r="AE35" s="72">
        <f t="shared" si="4"/>
        <v>0.37716603320396525</v>
      </c>
      <c r="AF35" s="72">
        <f t="shared" si="4"/>
        <v>0.2227132799896443</v>
      </c>
      <c r="AG35" s="70">
        <f t="shared" si="5"/>
        <v>0.40182466326733879</v>
      </c>
      <c r="AH35" s="73">
        <f t="shared" si="6"/>
        <v>0.26668554349809837</v>
      </c>
      <c r="AI35" s="74">
        <f t="shared" si="7"/>
        <v>0.20309959366199992</v>
      </c>
      <c r="AJ35" s="75">
        <f t="shared" si="8"/>
        <v>0.29989221813926403</v>
      </c>
      <c r="AK35" s="75">
        <f t="shared" si="8"/>
        <v>1.0693718226455076</v>
      </c>
      <c r="AL35" s="116">
        <f t="shared" si="8"/>
        <v>-0.20882779094051285</v>
      </c>
    </row>
    <row r="36" spans="1:38" x14ac:dyDescent="0.25">
      <c r="A36" s="105" t="s">
        <v>74</v>
      </c>
      <c r="B36" s="59" t="s">
        <v>62</v>
      </c>
      <c r="C36" s="21">
        <v>63059380.111397117</v>
      </c>
      <c r="D36" s="36">
        <v>5245888.1567840688</v>
      </c>
      <c r="E36" s="31">
        <f t="shared" si="0"/>
        <v>68305268.26818119</v>
      </c>
      <c r="F36" s="106">
        <v>10229019.67</v>
      </c>
      <c r="G36" s="66">
        <v>17286500.960000008</v>
      </c>
      <c r="H36" s="67">
        <v>8763848.6999999993</v>
      </c>
      <c r="I36" s="67">
        <v>14701613.4</v>
      </c>
      <c r="J36" s="68">
        <f t="shared" si="1"/>
        <v>40751963.06000001</v>
      </c>
      <c r="K36" s="107">
        <v>5808716.7800000003</v>
      </c>
      <c r="L36" s="69">
        <v>5858128.740000003</v>
      </c>
      <c r="N36" s="105" t="s">
        <v>74</v>
      </c>
      <c r="O36" s="59" t="s">
        <v>62</v>
      </c>
      <c r="P36" s="21">
        <v>48873486.430000022</v>
      </c>
      <c r="Q36" s="36">
        <v>0</v>
      </c>
      <c r="R36" s="31">
        <f t="shared" si="2"/>
        <v>48873486.430000022</v>
      </c>
      <c r="S36" s="106">
        <v>8243560.0600000005</v>
      </c>
      <c r="T36" s="66">
        <v>12086091.060000001</v>
      </c>
      <c r="U36" s="67">
        <v>6864706.9099999964</v>
      </c>
      <c r="V36" s="67">
        <v>12118556.269999998</v>
      </c>
      <c r="W36" s="68">
        <f t="shared" si="9"/>
        <v>31069354.239999995</v>
      </c>
      <c r="X36" s="107">
        <v>2684656.5100000002</v>
      </c>
      <c r="Y36" s="69">
        <v>7296142.4999999981</v>
      </c>
      <c r="AA36" s="105" t="s">
        <v>74</v>
      </c>
      <c r="AB36" s="59" t="s">
        <v>62</v>
      </c>
      <c r="AC36" s="70">
        <f t="shared" si="3"/>
        <v>0.29025745281575333</v>
      </c>
      <c r="AD36" s="71">
        <v>0</v>
      </c>
      <c r="AE36" s="72">
        <f t="shared" si="4"/>
        <v>0.39759352682998594</v>
      </c>
      <c r="AF36" s="72">
        <f t="shared" si="4"/>
        <v>0.24084977795382234</v>
      </c>
      <c r="AG36" s="70">
        <f t="shared" si="5"/>
        <v>0.43028054928455983</v>
      </c>
      <c r="AH36" s="73">
        <f t="shared" si="6"/>
        <v>0.27665300425768713</v>
      </c>
      <c r="AI36" s="74">
        <f t="shared" si="7"/>
        <v>0.21314891579902717</v>
      </c>
      <c r="AJ36" s="75">
        <f t="shared" si="8"/>
        <v>0.31164499735672702</v>
      </c>
      <c r="AK36" s="75">
        <f t="shared" si="8"/>
        <v>1.163672245728002</v>
      </c>
      <c r="AL36" s="116">
        <f t="shared" si="8"/>
        <v>-0.19709233475086263</v>
      </c>
    </row>
    <row r="37" spans="1:38" x14ac:dyDescent="0.25">
      <c r="A37" s="105" t="s">
        <v>14</v>
      </c>
      <c r="B37" s="59" t="s">
        <v>62</v>
      </c>
      <c r="C37" s="21">
        <v>8964261.175920276</v>
      </c>
      <c r="D37" s="36">
        <v>745733.80604133464</v>
      </c>
      <c r="E37" s="31">
        <f t="shared" si="0"/>
        <v>9709994.9819616098</v>
      </c>
      <c r="F37" s="106">
        <v>1454115.22</v>
      </c>
      <c r="G37" s="66">
        <v>1037484.6799999995</v>
      </c>
      <c r="H37" s="67">
        <v>387135.39999999991</v>
      </c>
      <c r="I37" s="67">
        <v>1007539.55</v>
      </c>
      <c r="J37" s="68">
        <f t="shared" si="1"/>
        <v>2432159.6299999994</v>
      </c>
      <c r="K37" s="107">
        <v>357586.16000000003</v>
      </c>
      <c r="L37" s="69">
        <v>832767.35999999975</v>
      </c>
      <c r="N37" s="105" t="s">
        <v>14</v>
      </c>
      <c r="O37" s="59" t="s">
        <v>62</v>
      </c>
      <c r="P37" s="21">
        <v>7157516.7299999995</v>
      </c>
      <c r="Q37" s="36">
        <v>0</v>
      </c>
      <c r="R37" s="31">
        <f t="shared" si="2"/>
        <v>7157516.7299999995</v>
      </c>
      <c r="S37" s="106">
        <v>1207268.47</v>
      </c>
      <c r="T37" s="66">
        <v>738508.1399999999</v>
      </c>
      <c r="U37" s="67">
        <v>293055.24</v>
      </c>
      <c r="V37" s="67">
        <v>858145.68000000028</v>
      </c>
      <c r="W37" s="68">
        <f t="shared" si="9"/>
        <v>1889709.06</v>
      </c>
      <c r="X37" s="107">
        <v>173405.06</v>
      </c>
      <c r="Y37" s="69">
        <v>1068519.23</v>
      </c>
      <c r="AA37" s="105" t="s">
        <v>14</v>
      </c>
      <c r="AB37" s="59" t="s">
        <v>62</v>
      </c>
      <c r="AC37" s="70">
        <f t="shared" si="3"/>
        <v>0.25242615757326736</v>
      </c>
      <c r="AD37" s="71">
        <v>0</v>
      </c>
      <c r="AE37" s="72">
        <f t="shared" si="4"/>
        <v>0.35661505913959779</v>
      </c>
      <c r="AF37" s="72">
        <f t="shared" si="4"/>
        <v>0.20446715551181427</v>
      </c>
      <c r="AG37" s="70">
        <f t="shared" si="5"/>
        <v>0.40483851674268556</v>
      </c>
      <c r="AH37" s="73">
        <f t="shared" si="6"/>
        <v>0.32103217127255568</v>
      </c>
      <c r="AI37" s="74">
        <f t="shared" si="7"/>
        <v>0.1740891709668686</v>
      </c>
      <c r="AJ37" s="75">
        <f t="shared" si="8"/>
        <v>0.28705507185322987</v>
      </c>
      <c r="AK37" s="75">
        <f t="shared" si="8"/>
        <v>1.0621437459783469</v>
      </c>
      <c r="AL37" s="116">
        <f t="shared" si="8"/>
        <v>-0.22063418549800007</v>
      </c>
    </row>
    <row r="38" spans="1:38" x14ac:dyDescent="0.25">
      <c r="A38" s="105" t="s">
        <v>75</v>
      </c>
      <c r="B38" s="59" t="s">
        <v>62</v>
      </c>
      <c r="C38" s="21">
        <v>6934234.2989000585</v>
      </c>
      <c r="D38" s="36">
        <v>576856.56790005765</v>
      </c>
      <c r="E38" s="31">
        <f t="shared" ref="E38:E69" si="10">+SUM(C38:D38)</f>
        <v>7511090.8668001164</v>
      </c>
      <c r="F38" s="106">
        <v>1124819.48</v>
      </c>
      <c r="G38" s="66">
        <v>276948.4499999999</v>
      </c>
      <c r="H38" s="67">
        <v>202198.47999999995</v>
      </c>
      <c r="I38" s="67">
        <v>370719.97000000003</v>
      </c>
      <c r="J38" s="68">
        <f t="shared" si="1"/>
        <v>849866.89999999991</v>
      </c>
      <c r="K38" s="107">
        <v>74126.709999999992</v>
      </c>
      <c r="L38" s="69">
        <v>644180.73000000021</v>
      </c>
      <c r="N38" s="105" t="s">
        <v>75</v>
      </c>
      <c r="O38" s="59" t="s">
        <v>62</v>
      </c>
      <c r="P38" s="21">
        <v>5506345.2200000007</v>
      </c>
      <c r="Q38" s="36">
        <v>0</v>
      </c>
      <c r="R38" s="31">
        <f t="shared" ref="R38:R69" si="11">+SUM(P38:Q38)</f>
        <v>5506345.2200000007</v>
      </c>
      <c r="S38" s="106">
        <v>928763.03</v>
      </c>
      <c r="T38" s="66">
        <v>196938.93</v>
      </c>
      <c r="U38" s="67">
        <v>173487.39</v>
      </c>
      <c r="V38" s="67">
        <v>267155.69999999995</v>
      </c>
      <c r="W38" s="68">
        <f t="shared" si="9"/>
        <v>637582.02</v>
      </c>
      <c r="X38" s="107">
        <v>34386.57</v>
      </c>
      <c r="Y38" s="69">
        <v>822021.92999999993</v>
      </c>
      <c r="AA38" s="105" t="s">
        <v>75</v>
      </c>
      <c r="AB38" s="59" t="s">
        <v>62</v>
      </c>
      <c r="AC38" s="70">
        <f t="shared" ref="AC38:AC69" si="12">+C38/P38-1</f>
        <v>0.25931702823748082</v>
      </c>
      <c r="AD38" s="71">
        <v>0</v>
      </c>
      <c r="AE38" s="72">
        <f t="shared" ref="AE38:AF69" si="13">+E38/R38-1</f>
        <v>0.36407917896584685</v>
      </c>
      <c r="AF38" s="72">
        <f t="shared" si="13"/>
        <v>0.21109415821600908</v>
      </c>
      <c r="AG38" s="70">
        <f t="shared" ref="AG38:AG69" si="14">+G38/T38-1</f>
        <v>0.40626563777918312</v>
      </c>
      <c r="AH38" s="73">
        <f t="shared" ref="AH38:AH69" si="15">+H38/U38-1</f>
        <v>0.16549381485305603</v>
      </c>
      <c r="AI38" s="74">
        <f t="shared" ref="AI38:AI69" si="16">+I38/V38-1</f>
        <v>0.38765510150073568</v>
      </c>
      <c r="AJ38" s="75">
        <f t="shared" ref="AJ38:AL69" si="17">+J38/W38-1</f>
        <v>0.33295305284800825</v>
      </c>
      <c r="AK38" s="75">
        <f t="shared" si="17"/>
        <v>1.1556878164934736</v>
      </c>
      <c r="AL38" s="116">
        <f t="shared" si="17"/>
        <v>-0.21634605295749199</v>
      </c>
    </row>
    <row r="39" spans="1:38" x14ac:dyDescent="0.25">
      <c r="A39" s="105" t="s">
        <v>37</v>
      </c>
      <c r="B39" s="59" t="s">
        <v>62</v>
      </c>
      <c r="C39" s="21">
        <v>6558367.5477794204</v>
      </c>
      <c r="D39" s="36">
        <v>545588.34206673247</v>
      </c>
      <c r="E39" s="31">
        <f t="shared" si="10"/>
        <v>7103955.8898461526</v>
      </c>
      <c r="F39" s="106">
        <v>1063849.19</v>
      </c>
      <c r="G39" s="66">
        <v>367559.29000000015</v>
      </c>
      <c r="H39" s="67">
        <v>268241.22999999992</v>
      </c>
      <c r="I39" s="67">
        <v>495624.11000000004</v>
      </c>
      <c r="J39" s="68">
        <f t="shared" si="1"/>
        <v>1131424.6300000001</v>
      </c>
      <c r="K39" s="107">
        <v>119186.27</v>
      </c>
      <c r="L39" s="69">
        <v>609263.22000000009</v>
      </c>
      <c r="N39" s="105" t="s">
        <v>37</v>
      </c>
      <c r="O39" s="59" t="s">
        <v>62</v>
      </c>
      <c r="P39" s="21">
        <v>5165901.45</v>
      </c>
      <c r="Q39" s="36">
        <v>0</v>
      </c>
      <c r="R39" s="31">
        <f t="shared" si="11"/>
        <v>5165901.45</v>
      </c>
      <c r="S39" s="106">
        <v>871339.91</v>
      </c>
      <c r="T39" s="66">
        <v>258897.37999999992</v>
      </c>
      <c r="U39" s="67">
        <v>225540.31000000006</v>
      </c>
      <c r="V39" s="67">
        <v>460582.54999999993</v>
      </c>
      <c r="W39" s="68">
        <f t="shared" si="9"/>
        <v>945020.23999999987</v>
      </c>
      <c r="X39" s="107">
        <v>55754.61</v>
      </c>
      <c r="Y39" s="69">
        <v>771198.41000000027</v>
      </c>
      <c r="AA39" s="105" t="s">
        <v>37</v>
      </c>
      <c r="AB39" s="59" t="s">
        <v>62</v>
      </c>
      <c r="AC39" s="70">
        <f t="shared" si="12"/>
        <v>0.26954948933054457</v>
      </c>
      <c r="AD39" s="71">
        <v>0</v>
      </c>
      <c r="AE39" s="72">
        <f t="shared" si="13"/>
        <v>0.37516287498015521</v>
      </c>
      <c r="AF39" s="72">
        <f t="shared" si="13"/>
        <v>0.22093476700728631</v>
      </c>
      <c r="AG39" s="70">
        <f t="shared" si="14"/>
        <v>0.41971035010087876</v>
      </c>
      <c r="AH39" s="73">
        <f t="shared" si="15"/>
        <v>0.18932722048666095</v>
      </c>
      <c r="AI39" s="74">
        <f t="shared" si="16"/>
        <v>7.608095443476981E-2</v>
      </c>
      <c r="AJ39" s="75">
        <f t="shared" si="17"/>
        <v>0.1972490980722279</v>
      </c>
      <c r="AK39" s="75">
        <f t="shared" si="17"/>
        <v>1.1376935467757736</v>
      </c>
      <c r="AL39" s="116">
        <f t="shared" si="17"/>
        <v>-0.20997863571840103</v>
      </c>
    </row>
    <row r="40" spans="1:38" x14ac:dyDescent="0.25">
      <c r="A40" s="105" t="s">
        <v>15</v>
      </c>
      <c r="B40" s="59" t="s">
        <v>59</v>
      </c>
      <c r="C40" s="21">
        <v>9243130.055783974</v>
      </c>
      <c r="D40" s="36">
        <v>768932.81230476918</v>
      </c>
      <c r="E40" s="31">
        <f t="shared" si="10"/>
        <v>10012062.868088743</v>
      </c>
      <c r="F40" s="106">
        <v>1499351.23</v>
      </c>
      <c r="G40" s="66">
        <v>1185921.4999999998</v>
      </c>
      <c r="H40" s="67">
        <v>149815.05999999994</v>
      </c>
      <c r="I40" s="67">
        <v>599788.63000000012</v>
      </c>
      <c r="J40" s="68">
        <f t="shared" si="1"/>
        <v>1935525.1899999997</v>
      </c>
      <c r="K40" s="107">
        <v>264868.51</v>
      </c>
      <c r="L40" s="69">
        <v>858673.89000000013</v>
      </c>
      <c r="N40" s="105" t="s">
        <v>15</v>
      </c>
      <c r="O40" s="59" t="s">
        <v>59</v>
      </c>
      <c r="P40" s="21">
        <v>7167667.5899999999</v>
      </c>
      <c r="Q40" s="36">
        <v>0</v>
      </c>
      <c r="R40" s="31">
        <f t="shared" si="11"/>
        <v>7167667.5899999999</v>
      </c>
      <c r="S40" s="106">
        <v>1208980.6200000001</v>
      </c>
      <c r="T40" s="66">
        <v>853174.47</v>
      </c>
      <c r="U40" s="67">
        <v>98473.739999999962</v>
      </c>
      <c r="V40" s="67">
        <v>426258.31000000006</v>
      </c>
      <c r="W40" s="68">
        <f t="shared" si="9"/>
        <v>1377906.52</v>
      </c>
      <c r="X40" s="107">
        <v>123599.1</v>
      </c>
      <c r="Y40" s="69">
        <v>1070034.6400000001</v>
      </c>
      <c r="AA40" s="105" t="s">
        <v>15</v>
      </c>
      <c r="AB40" s="59" t="s">
        <v>59</v>
      </c>
      <c r="AC40" s="70">
        <f t="shared" si="12"/>
        <v>0.28955897294673161</v>
      </c>
      <c r="AD40" s="71">
        <v>0</v>
      </c>
      <c r="AE40" s="72">
        <f t="shared" si="13"/>
        <v>0.3968369406607406</v>
      </c>
      <c r="AF40" s="72">
        <f t="shared" si="13"/>
        <v>0.24017805182021856</v>
      </c>
      <c r="AG40" s="70">
        <f t="shared" si="14"/>
        <v>0.39001053325001611</v>
      </c>
      <c r="AH40" s="73">
        <f t="shared" si="15"/>
        <v>0.52137067201875342</v>
      </c>
      <c r="AI40" s="74">
        <f t="shared" si="16"/>
        <v>0.40710131844702335</v>
      </c>
      <c r="AJ40" s="75">
        <f t="shared" si="17"/>
        <v>0.40468541363749377</v>
      </c>
      <c r="AK40" s="75">
        <f t="shared" si="17"/>
        <v>1.1429647141443589</v>
      </c>
      <c r="AL40" s="116">
        <f t="shared" si="17"/>
        <v>-0.19752701650854965</v>
      </c>
    </row>
    <row r="41" spans="1:38" x14ac:dyDescent="0.25">
      <c r="A41" s="105" t="s">
        <v>16</v>
      </c>
      <c r="B41" s="59" t="s">
        <v>62</v>
      </c>
      <c r="C41" s="21">
        <v>7161140.0334475394</v>
      </c>
      <c r="D41" s="36">
        <v>595732.77796533704</v>
      </c>
      <c r="E41" s="31">
        <f t="shared" si="10"/>
        <v>7756872.8114128765</v>
      </c>
      <c r="F41" s="106">
        <v>1161626.43</v>
      </c>
      <c r="G41" s="66">
        <v>560581.38</v>
      </c>
      <c r="H41" s="67">
        <v>121167.64999999997</v>
      </c>
      <c r="I41" s="67">
        <v>237979.89999999991</v>
      </c>
      <c r="J41" s="68">
        <f t="shared" si="1"/>
        <v>919728.92999999993</v>
      </c>
      <c r="K41" s="107">
        <v>123963.94</v>
      </c>
      <c r="L41" s="69">
        <v>665259.90000000037</v>
      </c>
      <c r="N41" s="105" t="s">
        <v>16</v>
      </c>
      <c r="O41" s="59" t="s">
        <v>62</v>
      </c>
      <c r="P41" s="21">
        <v>5596043.5300000012</v>
      </c>
      <c r="Q41" s="36">
        <v>0</v>
      </c>
      <c r="R41" s="31">
        <f t="shared" si="11"/>
        <v>5596043.5300000012</v>
      </c>
      <c r="S41" s="106">
        <v>943892.57</v>
      </c>
      <c r="T41" s="66">
        <v>403970.3600000001</v>
      </c>
      <c r="U41" s="67">
        <v>81855.16</v>
      </c>
      <c r="V41" s="67">
        <v>168852.65999999997</v>
      </c>
      <c r="W41" s="68">
        <f t="shared" si="9"/>
        <v>654678.18000000017</v>
      </c>
      <c r="X41" s="107">
        <v>58116.959999999999</v>
      </c>
      <c r="Y41" s="69">
        <v>835412.66999999969</v>
      </c>
      <c r="AA41" s="105" t="s">
        <v>16</v>
      </c>
      <c r="AB41" s="59" t="s">
        <v>62</v>
      </c>
      <c r="AC41" s="70">
        <f t="shared" si="12"/>
        <v>0.27967911526369726</v>
      </c>
      <c r="AD41" s="71">
        <v>0</v>
      </c>
      <c r="AE41" s="72">
        <f t="shared" si="13"/>
        <v>0.38613518101294586</v>
      </c>
      <c r="AF41" s="72">
        <f t="shared" si="13"/>
        <v>0.23067652709672237</v>
      </c>
      <c r="AG41" s="70">
        <f t="shared" si="14"/>
        <v>0.38767948222735904</v>
      </c>
      <c r="AH41" s="73">
        <f t="shared" si="15"/>
        <v>0.48026892867841142</v>
      </c>
      <c r="AI41" s="74">
        <f t="shared" si="16"/>
        <v>0.40939384668266365</v>
      </c>
      <c r="AJ41" s="75">
        <f t="shared" si="17"/>
        <v>0.40485655104619456</v>
      </c>
      <c r="AK41" s="75">
        <f t="shared" si="17"/>
        <v>1.1330079894061904</v>
      </c>
      <c r="AL41" s="116">
        <f t="shared" si="17"/>
        <v>-0.20367511304323338</v>
      </c>
    </row>
    <row r="42" spans="1:38" x14ac:dyDescent="0.25">
      <c r="A42" s="105" t="s">
        <v>17</v>
      </c>
      <c r="B42" s="59" t="s">
        <v>59</v>
      </c>
      <c r="C42" s="21">
        <v>21201334.454340294</v>
      </c>
      <c r="D42" s="36">
        <v>1763731.7259631662</v>
      </c>
      <c r="E42" s="31">
        <f t="shared" si="10"/>
        <v>22965066.180303462</v>
      </c>
      <c r="F42" s="106">
        <v>3439121.46</v>
      </c>
      <c r="G42" s="66">
        <v>6783793.9099999992</v>
      </c>
      <c r="H42" s="67">
        <v>1507730.78</v>
      </c>
      <c r="I42" s="67">
        <v>3210729.4400000009</v>
      </c>
      <c r="J42" s="68">
        <f t="shared" si="1"/>
        <v>11502254.130000001</v>
      </c>
      <c r="K42" s="107">
        <v>1755690.69</v>
      </c>
      <c r="L42" s="69">
        <v>1969574.4600000007</v>
      </c>
      <c r="N42" s="105" t="s">
        <v>17</v>
      </c>
      <c r="O42" s="59" t="s">
        <v>59</v>
      </c>
      <c r="P42" s="21">
        <v>16907402.969999999</v>
      </c>
      <c r="Q42" s="36">
        <v>0</v>
      </c>
      <c r="R42" s="31">
        <f t="shared" si="11"/>
        <v>16907402.969999999</v>
      </c>
      <c r="S42" s="106">
        <v>2851795.5700000003</v>
      </c>
      <c r="T42" s="66">
        <v>4875667.4699999988</v>
      </c>
      <c r="U42" s="67">
        <v>1200952.31</v>
      </c>
      <c r="V42" s="67">
        <v>2494208.5400000014</v>
      </c>
      <c r="W42" s="68">
        <f t="shared" si="9"/>
        <v>8570828.3200000003</v>
      </c>
      <c r="X42" s="107">
        <v>837478.96</v>
      </c>
      <c r="Y42" s="69">
        <v>2524043.8399999989</v>
      </c>
      <c r="AA42" s="105" t="s">
        <v>17</v>
      </c>
      <c r="AB42" s="59" t="s">
        <v>59</v>
      </c>
      <c r="AC42" s="70">
        <f t="shared" si="12"/>
        <v>0.25396753670326078</v>
      </c>
      <c r="AD42" s="71">
        <v>0</v>
      </c>
      <c r="AE42" s="72">
        <f t="shared" si="13"/>
        <v>0.35828466506961498</v>
      </c>
      <c r="AF42" s="72">
        <f t="shared" si="13"/>
        <v>0.20594950640168075</v>
      </c>
      <c r="AG42" s="70">
        <f t="shared" si="14"/>
        <v>0.39135696840293344</v>
      </c>
      <c r="AH42" s="73">
        <f t="shared" si="15"/>
        <v>0.25544600517900662</v>
      </c>
      <c r="AI42" s="74">
        <f t="shared" si="16"/>
        <v>0.28727385401382644</v>
      </c>
      <c r="AJ42" s="75">
        <f t="shared" si="17"/>
        <v>0.34202362952009291</v>
      </c>
      <c r="AK42" s="75">
        <f t="shared" si="17"/>
        <v>1.0963997591055898</v>
      </c>
      <c r="AL42" s="116">
        <f t="shared" si="17"/>
        <v>-0.21967501959078428</v>
      </c>
    </row>
    <row r="43" spans="1:38" x14ac:dyDescent="0.25">
      <c r="A43" s="105" t="s">
        <v>18</v>
      </c>
      <c r="B43" s="59" t="s">
        <v>59</v>
      </c>
      <c r="C43" s="21">
        <v>9649184.9198978432</v>
      </c>
      <c r="D43" s="36">
        <v>802712.37688178476</v>
      </c>
      <c r="E43" s="31">
        <f t="shared" si="10"/>
        <v>10451897.296779629</v>
      </c>
      <c r="F43" s="106">
        <v>1565218.4</v>
      </c>
      <c r="G43" s="66">
        <v>1174585.9800000002</v>
      </c>
      <c r="H43" s="67">
        <v>728469.25000000023</v>
      </c>
      <c r="I43" s="67">
        <v>1447010.8400000005</v>
      </c>
      <c r="J43" s="68">
        <f t="shared" si="1"/>
        <v>3350066.0700000012</v>
      </c>
      <c r="K43" s="107">
        <v>425923.14</v>
      </c>
      <c r="L43" s="69">
        <v>896395.87000000023</v>
      </c>
      <c r="N43" s="105" t="s">
        <v>18</v>
      </c>
      <c r="O43" s="59" t="s">
        <v>59</v>
      </c>
      <c r="P43" s="21">
        <v>7671598.4400000004</v>
      </c>
      <c r="Q43" s="36">
        <v>0</v>
      </c>
      <c r="R43" s="31">
        <f t="shared" si="11"/>
        <v>7671598.4400000004</v>
      </c>
      <c r="S43" s="106">
        <v>1293979.3500000001</v>
      </c>
      <c r="T43" s="66">
        <v>877255.65000000026</v>
      </c>
      <c r="U43" s="67">
        <v>509922.92999999976</v>
      </c>
      <c r="V43" s="67">
        <v>1000211.3400000001</v>
      </c>
      <c r="W43" s="68">
        <f t="shared" si="9"/>
        <v>2387389.92</v>
      </c>
      <c r="X43" s="107">
        <v>230935.71999999997</v>
      </c>
      <c r="Y43" s="69">
        <v>1145264.6500000004</v>
      </c>
      <c r="AA43" s="105" t="s">
        <v>18</v>
      </c>
      <c r="AB43" s="59" t="s">
        <v>59</v>
      </c>
      <c r="AC43" s="70">
        <f t="shared" si="12"/>
        <v>0.25778023906812342</v>
      </c>
      <c r="AD43" s="71">
        <v>0</v>
      </c>
      <c r="AE43" s="72">
        <f t="shared" si="13"/>
        <v>0.36241454483371371</v>
      </c>
      <c r="AF43" s="72">
        <f t="shared" si="13"/>
        <v>0.20961621219071214</v>
      </c>
      <c r="AG43" s="70">
        <f t="shared" si="14"/>
        <v>0.33893236253308823</v>
      </c>
      <c r="AH43" s="73">
        <f t="shared" si="15"/>
        <v>0.42858696313186107</v>
      </c>
      <c r="AI43" s="74">
        <f t="shared" si="16"/>
        <v>0.44670509334557273</v>
      </c>
      <c r="AJ43" s="75">
        <f t="shared" si="17"/>
        <v>0.40323373318087952</v>
      </c>
      <c r="AK43" s="75">
        <f t="shared" si="17"/>
        <v>0.84433633740159419</v>
      </c>
      <c r="AL43" s="116">
        <f t="shared" si="17"/>
        <v>-0.21730242001270195</v>
      </c>
    </row>
    <row r="44" spans="1:38" x14ac:dyDescent="0.25">
      <c r="A44" s="105" t="s">
        <v>76</v>
      </c>
      <c r="B44" s="59" t="s">
        <v>63</v>
      </c>
      <c r="C44" s="21">
        <v>9923352.3723281696</v>
      </c>
      <c r="D44" s="36">
        <v>825520.27301300538</v>
      </c>
      <c r="E44" s="31">
        <f t="shared" si="10"/>
        <v>10748872.645341175</v>
      </c>
      <c r="F44" s="106">
        <v>1609691.79</v>
      </c>
      <c r="G44" s="66">
        <v>993062.35</v>
      </c>
      <c r="H44" s="67">
        <v>1370164.17</v>
      </c>
      <c r="I44" s="67">
        <v>1688947.2100000004</v>
      </c>
      <c r="J44" s="68">
        <f t="shared" si="1"/>
        <v>4052173.7300000004</v>
      </c>
      <c r="K44" s="107">
        <v>319410.44</v>
      </c>
      <c r="L44" s="69">
        <v>921865.66999999993</v>
      </c>
      <c r="N44" s="105" t="s">
        <v>76</v>
      </c>
      <c r="O44" s="59" t="s">
        <v>63</v>
      </c>
      <c r="P44" s="21">
        <v>7968803.4699999997</v>
      </c>
      <c r="Q44" s="36">
        <v>0</v>
      </c>
      <c r="R44" s="31">
        <f t="shared" si="11"/>
        <v>7968803.4699999997</v>
      </c>
      <c r="S44" s="106">
        <v>1344109.35</v>
      </c>
      <c r="T44" s="66">
        <v>703419.80999999994</v>
      </c>
      <c r="U44" s="67">
        <v>995206.14000000025</v>
      </c>
      <c r="V44" s="67">
        <v>1136984.2400000007</v>
      </c>
      <c r="W44" s="68">
        <f t="shared" si="9"/>
        <v>2835610.1900000009</v>
      </c>
      <c r="X44" s="107">
        <v>151429.31</v>
      </c>
      <c r="Y44" s="69">
        <v>1189633.28</v>
      </c>
      <c r="AA44" s="105" t="s">
        <v>76</v>
      </c>
      <c r="AB44" s="59" t="s">
        <v>63</v>
      </c>
      <c r="AC44" s="70">
        <f t="shared" si="12"/>
        <v>0.24527507921188207</v>
      </c>
      <c r="AD44" s="71">
        <v>0</v>
      </c>
      <c r="AE44" s="72">
        <f t="shared" si="13"/>
        <v>0.34886908502728775</v>
      </c>
      <c r="AF44" s="72">
        <f t="shared" si="13"/>
        <v>0.19758990591055703</v>
      </c>
      <c r="AG44" s="70">
        <f t="shared" si="14"/>
        <v>0.4117634105300505</v>
      </c>
      <c r="AH44" s="73">
        <f t="shared" si="15"/>
        <v>0.37676418475472784</v>
      </c>
      <c r="AI44" s="74">
        <f t="shared" si="16"/>
        <v>0.48546228749837317</v>
      </c>
      <c r="AJ44" s="75">
        <f t="shared" si="17"/>
        <v>0.42903059958322376</v>
      </c>
      <c r="AK44" s="75">
        <f t="shared" si="17"/>
        <v>1.1093039385836203</v>
      </c>
      <c r="AL44" s="116">
        <f t="shared" si="17"/>
        <v>-0.22508416207051651</v>
      </c>
    </row>
    <row r="45" spans="1:38" x14ac:dyDescent="0.25">
      <c r="A45" s="105" t="s">
        <v>77</v>
      </c>
      <c r="B45" s="59" t="s">
        <v>63</v>
      </c>
      <c r="C45" s="21">
        <v>7971765.1003805278</v>
      </c>
      <c r="D45" s="36">
        <v>663168.39865656337</v>
      </c>
      <c r="E45" s="31">
        <f t="shared" si="10"/>
        <v>8634933.4990370907</v>
      </c>
      <c r="F45" s="106">
        <v>1293119.94</v>
      </c>
      <c r="G45" s="66">
        <v>1165492.42</v>
      </c>
      <c r="H45" s="67">
        <v>294429.6500000002</v>
      </c>
      <c r="I45" s="67">
        <v>502956.45</v>
      </c>
      <c r="J45" s="68">
        <f t="shared" si="1"/>
        <v>1962878.52</v>
      </c>
      <c r="K45" s="107">
        <v>270649.11</v>
      </c>
      <c r="L45" s="69">
        <v>740565.88</v>
      </c>
      <c r="N45" s="105" t="s">
        <v>77</v>
      </c>
      <c r="O45" s="59" t="s">
        <v>63</v>
      </c>
      <c r="P45" s="21">
        <v>6269610.5999999996</v>
      </c>
      <c r="Q45" s="36">
        <v>0</v>
      </c>
      <c r="R45" s="31">
        <f t="shared" si="11"/>
        <v>6269610.5999999996</v>
      </c>
      <c r="S45" s="106">
        <v>1057504.0900000001</v>
      </c>
      <c r="T45" s="66">
        <v>836497.08000000019</v>
      </c>
      <c r="U45" s="67">
        <v>240557.93000000017</v>
      </c>
      <c r="V45" s="67">
        <v>369617.07000000018</v>
      </c>
      <c r="W45" s="68">
        <f t="shared" si="9"/>
        <v>1446672.0800000005</v>
      </c>
      <c r="X45" s="107">
        <v>126076.98000000001</v>
      </c>
      <c r="Y45" s="69">
        <v>935967.05999999982</v>
      </c>
      <c r="AA45" s="105" t="s">
        <v>77</v>
      </c>
      <c r="AB45" s="59" t="s">
        <v>63</v>
      </c>
      <c r="AC45" s="70">
        <f t="shared" si="12"/>
        <v>0.27149285800628964</v>
      </c>
      <c r="AD45" s="71">
        <v>0</v>
      </c>
      <c r="AE45" s="72">
        <f t="shared" si="13"/>
        <v>0.3772679118280633</v>
      </c>
      <c r="AF45" s="72">
        <f t="shared" si="13"/>
        <v>0.22280372456999187</v>
      </c>
      <c r="AG45" s="70">
        <f t="shared" si="14"/>
        <v>0.39330124141019085</v>
      </c>
      <c r="AH45" s="73">
        <f t="shared" si="15"/>
        <v>0.22394489344001256</v>
      </c>
      <c r="AI45" s="74">
        <f t="shared" si="16"/>
        <v>0.36075005951429606</v>
      </c>
      <c r="AJ45" s="75">
        <f t="shared" si="17"/>
        <v>0.35682339290048315</v>
      </c>
      <c r="AK45" s="75">
        <f t="shared" si="17"/>
        <v>1.1466972797095867</v>
      </c>
      <c r="AL45" s="116">
        <f t="shared" si="17"/>
        <v>-0.20876929151758805</v>
      </c>
    </row>
    <row r="46" spans="1:38" x14ac:dyDescent="0.25">
      <c r="A46" s="105" t="s">
        <v>41</v>
      </c>
      <c r="B46" s="59" t="s">
        <v>59</v>
      </c>
      <c r="C46" s="21">
        <v>6375011.8778779116</v>
      </c>
      <c r="D46" s="36">
        <v>530335.04691038351</v>
      </c>
      <c r="E46" s="31">
        <f t="shared" si="10"/>
        <v>6905346.9247882953</v>
      </c>
      <c r="F46" s="106">
        <v>1034106.61</v>
      </c>
      <c r="G46" s="66">
        <v>373010.48000000021</v>
      </c>
      <c r="H46" s="67">
        <v>66703.909999999989</v>
      </c>
      <c r="I46" s="67">
        <v>120157.64999999998</v>
      </c>
      <c r="J46" s="68">
        <f t="shared" si="1"/>
        <v>559872.04000000015</v>
      </c>
      <c r="K46" s="107">
        <v>87511.45</v>
      </c>
      <c r="L46" s="69">
        <v>592229.77000000014</v>
      </c>
      <c r="N46" s="105" t="s">
        <v>41</v>
      </c>
      <c r="O46" s="59" t="s">
        <v>59</v>
      </c>
      <c r="P46" s="21">
        <v>5050240.4200000018</v>
      </c>
      <c r="Q46" s="36">
        <v>0</v>
      </c>
      <c r="R46" s="31">
        <f t="shared" si="11"/>
        <v>5050240.4200000018</v>
      </c>
      <c r="S46" s="106">
        <v>851831.19</v>
      </c>
      <c r="T46" s="66">
        <v>270629.93000000011</v>
      </c>
      <c r="U46" s="67">
        <v>68672.160000000003</v>
      </c>
      <c r="V46" s="67">
        <v>94975.12</v>
      </c>
      <c r="W46" s="68">
        <f t="shared" si="9"/>
        <v>434277.21000000008</v>
      </c>
      <c r="X46" s="107">
        <v>42466.45</v>
      </c>
      <c r="Y46" s="69">
        <v>753931.77</v>
      </c>
      <c r="AA46" s="105" t="s">
        <v>41</v>
      </c>
      <c r="AB46" s="59" t="s">
        <v>59</v>
      </c>
      <c r="AC46" s="70">
        <f t="shared" si="12"/>
        <v>0.26231849331994961</v>
      </c>
      <c r="AD46" s="71">
        <v>0</v>
      </c>
      <c r="AE46" s="72">
        <f t="shared" si="13"/>
        <v>0.36733033489686662</v>
      </c>
      <c r="AF46" s="72">
        <f t="shared" si="13"/>
        <v>0.21398068319146657</v>
      </c>
      <c r="AG46" s="70">
        <f t="shared" si="14"/>
        <v>0.37830460954558887</v>
      </c>
      <c r="AH46" s="73">
        <f t="shared" si="15"/>
        <v>-2.8661542028094233E-2</v>
      </c>
      <c r="AI46" s="74">
        <f t="shared" si="16"/>
        <v>0.26514870420800718</v>
      </c>
      <c r="AJ46" s="75">
        <f t="shared" si="17"/>
        <v>0.28920428497733064</v>
      </c>
      <c r="AK46" s="75">
        <f t="shared" si="17"/>
        <v>1.0607196975494775</v>
      </c>
      <c r="AL46" s="116">
        <f t="shared" si="17"/>
        <v>-0.21447829423609499</v>
      </c>
    </row>
    <row r="47" spans="1:38" x14ac:dyDescent="0.25">
      <c r="A47" s="105" t="s">
        <v>78</v>
      </c>
      <c r="B47" s="59" t="s">
        <v>63</v>
      </c>
      <c r="C47" s="21">
        <v>8401327.1016612556</v>
      </c>
      <c r="D47" s="36">
        <v>698903.51389464934</v>
      </c>
      <c r="E47" s="31">
        <f t="shared" si="10"/>
        <v>9100230.6155559048</v>
      </c>
      <c r="F47" s="106">
        <v>1362800.27</v>
      </c>
      <c r="G47" s="66">
        <v>814541.19000000006</v>
      </c>
      <c r="H47" s="67">
        <v>526948.84999999974</v>
      </c>
      <c r="I47" s="67">
        <v>1177257.72</v>
      </c>
      <c r="J47" s="68">
        <f t="shared" si="1"/>
        <v>2518747.7599999998</v>
      </c>
      <c r="K47" s="107">
        <v>244836.97</v>
      </c>
      <c r="L47" s="69">
        <v>780471.61</v>
      </c>
      <c r="N47" s="105" t="s">
        <v>78</v>
      </c>
      <c r="O47" s="59" t="s">
        <v>63</v>
      </c>
      <c r="P47" s="21">
        <v>6748066.7999999998</v>
      </c>
      <c r="Q47" s="36">
        <v>0</v>
      </c>
      <c r="R47" s="31">
        <f t="shared" si="11"/>
        <v>6748066.7999999998</v>
      </c>
      <c r="S47" s="106">
        <v>1138205.97</v>
      </c>
      <c r="T47" s="66">
        <v>585477.54000000015</v>
      </c>
      <c r="U47" s="67">
        <v>380050.04000000004</v>
      </c>
      <c r="V47" s="67">
        <v>758619.33999999939</v>
      </c>
      <c r="W47" s="68">
        <f t="shared" si="9"/>
        <v>1724146.9199999995</v>
      </c>
      <c r="X47" s="107">
        <v>119443.61</v>
      </c>
      <c r="Y47" s="69">
        <v>1007394.0000000002</v>
      </c>
      <c r="AA47" s="105" t="s">
        <v>78</v>
      </c>
      <c r="AB47" s="59" t="s">
        <v>63</v>
      </c>
      <c r="AC47" s="70">
        <f t="shared" si="12"/>
        <v>0.24499761941616471</v>
      </c>
      <c r="AD47" s="71">
        <v>0</v>
      </c>
      <c r="AE47" s="72">
        <f t="shared" si="13"/>
        <v>0.34856854344653265</v>
      </c>
      <c r="AF47" s="72">
        <f t="shared" si="13"/>
        <v>0.19732307325711895</v>
      </c>
      <c r="AG47" s="70">
        <f t="shared" si="14"/>
        <v>0.39124242067424109</v>
      </c>
      <c r="AH47" s="73">
        <f t="shared" si="15"/>
        <v>0.38652491656098675</v>
      </c>
      <c r="AI47" s="74">
        <f t="shared" si="16"/>
        <v>0.55184248268703628</v>
      </c>
      <c r="AJ47" s="75">
        <f t="shared" si="17"/>
        <v>0.46086608442858257</v>
      </c>
      <c r="AK47" s="75">
        <f t="shared" si="17"/>
        <v>1.0498122084555215</v>
      </c>
      <c r="AL47" s="116">
        <f t="shared" si="17"/>
        <v>-0.2252568409182506</v>
      </c>
    </row>
    <row r="48" spans="1:38" x14ac:dyDescent="0.25">
      <c r="A48" s="105" t="s">
        <v>79</v>
      </c>
      <c r="B48" s="59" t="s">
        <v>62</v>
      </c>
      <c r="C48" s="21">
        <v>10625968.330068164</v>
      </c>
      <c r="D48" s="36">
        <v>883970.65303520882</v>
      </c>
      <c r="E48" s="31">
        <f t="shared" si="10"/>
        <v>11509938.983103372</v>
      </c>
      <c r="F48" s="106">
        <v>1723664.8900000001</v>
      </c>
      <c r="G48" s="66">
        <v>1679646.0200000003</v>
      </c>
      <c r="H48" s="67">
        <v>830602.36</v>
      </c>
      <c r="I48" s="67">
        <v>1607510.92</v>
      </c>
      <c r="J48" s="68">
        <f t="shared" si="1"/>
        <v>4117759.3000000003</v>
      </c>
      <c r="K48" s="107">
        <v>520628.45</v>
      </c>
      <c r="L48" s="69">
        <v>987137.65999999957</v>
      </c>
      <c r="N48" s="105" t="s">
        <v>79</v>
      </c>
      <c r="O48" s="59" t="s">
        <v>62</v>
      </c>
      <c r="P48" s="21">
        <v>8320276.4400000004</v>
      </c>
      <c r="Q48" s="36">
        <v>0</v>
      </c>
      <c r="R48" s="31">
        <f t="shared" si="11"/>
        <v>8320276.4400000004</v>
      </c>
      <c r="S48" s="106">
        <v>1403392.79</v>
      </c>
      <c r="T48" s="66">
        <v>1192280.7000000002</v>
      </c>
      <c r="U48" s="67">
        <v>664597.64999999991</v>
      </c>
      <c r="V48" s="67">
        <v>1114506.7899999998</v>
      </c>
      <c r="W48" s="68">
        <f t="shared" si="9"/>
        <v>2971385.1399999997</v>
      </c>
      <c r="X48" s="107">
        <v>246616.17</v>
      </c>
      <c r="Y48" s="69">
        <v>1242103.43</v>
      </c>
      <c r="AA48" s="105" t="s">
        <v>79</v>
      </c>
      <c r="AB48" s="59" t="s">
        <v>62</v>
      </c>
      <c r="AC48" s="70">
        <f t="shared" si="12"/>
        <v>0.27711722160858443</v>
      </c>
      <c r="AD48" s="71">
        <v>0</v>
      </c>
      <c r="AE48" s="72">
        <f t="shared" si="13"/>
        <v>0.38336016430523445</v>
      </c>
      <c r="AF48" s="72">
        <f t="shared" si="13"/>
        <v>0.22821273009390342</v>
      </c>
      <c r="AG48" s="70">
        <f t="shared" si="14"/>
        <v>0.40876726428600252</v>
      </c>
      <c r="AH48" s="73">
        <f t="shared" si="15"/>
        <v>0.24978227052111923</v>
      </c>
      <c r="AI48" s="74">
        <f t="shared" si="16"/>
        <v>0.4423518406738467</v>
      </c>
      <c r="AJ48" s="75">
        <f t="shared" si="17"/>
        <v>0.38580463520794228</v>
      </c>
      <c r="AK48" s="75">
        <f t="shared" si="17"/>
        <v>1.1110880523365521</v>
      </c>
      <c r="AL48" s="116">
        <f t="shared" si="17"/>
        <v>-0.20526935506490018</v>
      </c>
    </row>
    <row r="49" spans="1:38" x14ac:dyDescent="0.25">
      <c r="A49" s="105" t="s">
        <v>80</v>
      </c>
      <c r="B49" s="59" t="s">
        <v>59</v>
      </c>
      <c r="C49" s="21">
        <v>20659185.638207767</v>
      </c>
      <c r="D49" s="36">
        <v>1718630.5522957433</v>
      </c>
      <c r="E49" s="31">
        <f t="shared" si="10"/>
        <v>22377816.190503512</v>
      </c>
      <c r="F49" s="106">
        <v>3351178.1399999997</v>
      </c>
      <c r="G49" s="66">
        <v>4725102.91</v>
      </c>
      <c r="H49" s="67">
        <v>1622668.9900000002</v>
      </c>
      <c r="I49" s="67">
        <v>4364598.8899999997</v>
      </c>
      <c r="J49" s="68">
        <f t="shared" si="1"/>
        <v>10712370.789999999</v>
      </c>
      <c r="K49" s="107">
        <v>1349616.73</v>
      </c>
      <c r="L49" s="69">
        <v>1919209.5999999992</v>
      </c>
      <c r="N49" s="105" t="s">
        <v>80</v>
      </c>
      <c r="O49" s="59" t="s">
        <v>59</v>
      </c>
      <c r="P49" s="21">
        <v>16156923.760000002</v>
      </c>
      <c r="Q49" s="36">
        <v>0</v>
      </c>
      <c r="R49" s="31">
        <f t="shared" si="11"/>
        <v>16156923.760000002</v>
      </c>
      <c r="S49" s="106">
        <v>2725211.17</v>
      </c>
      <c r="T49" s="66">
        <v>3387422.97</v>
      </c>
      <c r="U49" s="67">
        <v>1256374.3400000001</v>
      </c>
      <c r="V49" s="67">
        <v>3279086.8500000006</v>
      </c>
      <c r="W49" s="68">
        <f t="shared" si="9"/>
        <v>7922884.1600000011</v>
      </c>
      <c r="X49" s="107">
        <v>648761.5</v>
      </c>
      <c r="Y49" s="69">
        <v>2412007.5900000003</v>
      </c>
      <c r="AA49" s="105" t="s">
        <v>80</v>
      </c>
      <c r="AB49" s="59" t="s">
        <v>59</v>
      </c>
      <c r="AC49" s="70">
        <f t="shared" si="12"/>
        <v>0.2786583600372059</v>
      </c>
      <c r="AD49" s="71">
        <v>0</v>
      </c>
      <c r="AE49" s="72">
        <f t="shared" si="13"/>
        <v>0.38502950951001513</v>
      </c>
      <c r="AF49" s="72">
        <f t="shared" si="13"/>
        <v>0.22969484966553977</v>
      </c>
      <c r="AG49" s="70">
        <f t="shared" si="14"/>
        <v>0.39489604689077251</v>
      </c>
      <c r="AH49" s="73">
        <f t="shared" si="15"/>
        <v>0.29154897416959358</v>
      </c>
      <c r="AI49" s="74">
        <f t="shared" si="16"/>
        <v>0.3310409542827446</v>
      </c>
      <c r="AJ49" s="75">
        <f t="shared" si="17"/>
        <v>0.35207969391792759</v>
      </c>
      <c r="AK49" s="75">
        <f t="shared" si="17"/>
        <v>1.0802971970439059</v>
      </c>
      <c r="AL49" s="116">
        <f t="shared" si="17"/>
        <v>-0.20431029821096092</v>
      </c>
    </row>
    <row r="50" spans="1:38" x14ac:dyDescent="0.25">
      <c r="A50" s="105" t="s">
        <v>43</v>
      </c>
      <c r="B50" s="59" t="s">
        <v>63</v>
      </c>
      <c r="C50" s="21">
        <v>8289235.1739077028</v>
      </c>
      <c r="D50" s="36">
        <v>689578.62495291384</v>
      </c>
      <c r="E50" s="31">
        <f t="shared" si="10"/>
        <v>8978813.798860617</v>
      </c>
      <c r="F50" s="106">
        <v>1344617.56</v>
      </c>
      <c r="G50" s="66">
        <v>653606.20000000019</v>
      </c>
      <c r="H50" s="67">
        <v>781745.44000000006</v>
      </c>
      <c r="I50" s="67">
        <v>1402146.6400000006</v>
      </c>
      <c r="J50" s="68">
        <f t="shared" si="1"/>
        <v>2837498.2800000007</v>
      </c>
      <c r="K50" s="107">
        <v>183912.66</v>
      </c>
      <c r="L50" s="69">
        <v>770058.3899999999</v>
      </c>
      <c r="N50" s="105" t="s">
        <v>43</v>
      </c>
      <c r="O50" s="59" t="s">
        <v>63</v>
      </c>
      <c r="P50" s="21">
        <v>6436221.1399999969</v>
      </c>
      <c r="Q50" s="36">
        <v>0</v>
      </c>
      <c r="R50" s="31">
        <f t="shared" si="11"/>
        <v>6436221.1399999969</v>
      </c>
      <c r="S50" s="106">
        <v>1085606.52</v>
      </c>
      <c r="T50" s="66">
        <v>460820.93000000017</v>
      </c>
      <c r="U50" s="67">
        <v>538526.77000000014</v>
      </c>
      <c r="V50" s="67">
        <v>1254856.9799999995</v>
      </c>
      <c r="W50" s="68">
        <f t="shared" si="9"/>
        <v>2254204.6799999997</v>
      </c>
      <c r="X50" s="107">
        <v>83905.810000000012</v>
      </c>
      <c r="Y50" s="69">
        <v>960839.71</v>
      </c>
      <c r="AA50" s="105" t="s">
        <v>43</v>
      </c>
      <c r="AB50" s="59" t="s">
        <v>63</v>
      </c>
      <c r="AC50" s="70">
        <f t="shared" si="12"/>
        <v>0.28790403461924963</v>
      </c>
      <c r="AD50" s="71">
        <v>0</v>
      </c>
      <c r="AE50" s="72">
        <f t="shared" si="13"/>
        <v>0.39504432858262883</v>
      </c>
      <c r="AF50" s="72">
        <f t="shared" si="13"/>
        <v>0.23858648159187545</v>
      </c>
      <c r="AG50" s="70">
        <f t="shared" si="14"/>
        <v>0.41835180967149199</v>
      </c>
      <c r="AH50" s="73">
        <f t="shared" si="15"/>
        <v>0.4516371024601058</v>
      </c>
      <c r="AI50" s="74">
        <f t="shared" si="16"/>
        <v>0.11737565503281577</v>
      </c>
      <c r="AJ50" s="75">
        <f t="shared" si="17"/>
        <v>0.25875804676263958</v>
      </c>
      <c r="AK50" s="75">
        <f t="shared" si="17"/>
        <v>1.1918942204359864</v>
      </c>
      <c r="AL50" s="116">
        <f t="shared" si="17"/>
        <v>-0.19855686439104403</v>
      </c>
    </row>
    <row r="51" spans="1:38" x14ac:dyDescent="0.25">
      <c r="A51" s="105" t="s">
        <v>81</v>
      </c>
      <c r="B51" s="59" t="s">
        <v>59</v>
      </c>
      <c r="C51" s="21">
        <v>189327967.40318641</v>
      </c>
      <c r="D51" s="36">
        <v>15750128.532723552</v>
      </c>
      <c r="E51" s="31">
        <f t="shared" si="10"/>
        <v>205078095.93590996</v>
      </c>
      <c r="F51" s="106">
        <v>30711362.84</v>
      </c>
      <c r="G51" s="66">
        <v>60916608.890000001</v>
      </c>
      <c r="H51" s="67">
        <v>27093169.01000002</v>
      </c>
      <c r="I51" s="67">
        <v>48849703.469999999</v>
      </c>
      <c r="J51" s="68">
        <f t="shared" si="1"/>
        <v>136859481.37</v>
      </c>
      <c r="K51" s="107">
        <v>24215828.799999997</v>
      </c>
      <c r="L51" s="69">
        <v>17588304.820000004</v>
      </c>
      <c r="N51" s="105" t="s">
        <v>81</v>
      </c>
      <c r="O51" s="59" t="s">
        <v>59</v>
      </c>
      <c r="P51" s="21">
        <v>153700575.75000003</v>
      </c>
      <c r="Q51" s="36">
        <v>0</v>
      </c>
      <c r="R51" s="31">
        <f t="shared" si="11"/>
        <v>153700575.75000003</v>
      </c>
      <c r="S51" s="106">
        <v>25924893.439999998</v>
      </c>
      <c r="T51" s="66">
        <v>41754725.300000012</v>
      </c>
      <c r="U51" s="67">
        <v>19796051.639999993</v>
      </c>
      <c r="V51" s="67">
        <v>35715665.359999999</v>
      </c>
      <c r="W51" s="68">
        <f t="shared" si="9"/>
        <v>97266442.300000012</v>
      </c>
      <c r="X51" s="107">
        <v>11066969.689999999</v>
      </c>
      <c r="Y51" s="69">
        <v>22945392.089999989</v>
      </c>
      <c r="AA51" s="105" t="s">
        <v>81</v>
      </c>
      <c r="AB51" s="59" t="s">
        <v>59</v>
      </c>
      <c r="AC51" s="70">
        <f t="shared" si="12"/>
        <v>0.23179738578946973</v>
      </c>
      <c r="AD51" s="71">
        <v>0</v>
      </c>
      <c r="AE51" s="72">
        <f t="shared" si="13"/>
        <v>0.33427018692159916</v>
      </c>
      <c r="AF51" s="72">
        <f t="shared" si="13"/>
        <v>0.18462831529385837</v>
      </c>
      <c r="AG51" s="70">
        <f t="shared" si="14"/>
        <v>0.45891533119486194</v>
      </c>
      <c r="AH51" s="73">
        <f t="shared" si="15"/>
        <v>0.36861478756983224</v>
      </c>
      <c r="AI51" s="74">
        <f t="shared" si="16"/>
        <v>0.36773886129836897</v>
      </c>
      <c r="AJ51" s="75">
        <f t="shared" si="17"/>
        <v>0.40705754352444323</v>
      </c>
      <c r="AK51" s="75">
        <f t="shared" si="17"/>
        <v>1.1881173869917774</v>
      </c>
      <c r="AL51" s="116">
        <f t="shared" si="17"/>
        <v>-0.23347115834794119</v>
      </c>
    </row>
    <row r="52" spans="1:38" x14ac:dyDescent="0.25">
      <c r="A52" s="105" t="s">
        <v>34</v>
      </c>
      <c r="B52" s="59" t="s">
        <v>59</v>
      </c>
      <c r="C52" s="21">
        <v>7088762.795328524</v>
      </c>
      <c r="D52" s="36">
        <v>589711.74040362018</v>
      </c>
      <c r="E52" s="31">
        <f t="shared" si="10"/>
        <v>7678474.5357321445</v>
      </c>
      <c r="F52" s="106">
        <v>1149885.94</v>
      </c>
      <c r="G52" s="66">
        <v>383473.50999999983</v>
      </c>
      <c r="H52" s="67">
        <v>115456.61</v>
      </c>
      <c r="I52" s="67">
        <v>134601.80000000005</v>
      </c>
      <c r="J52" s="68">
        <f t="shared" si="1"/>
        <v>633531.91999999993</v>
      </c>
      <c r="K52" s="107">
        <v>85815.56</v>
      </c>
      <c r="L52" s="69">
        <v>658536.21999999986</v>
      </c>
      <c r="N52" s="105" t="s">
        <v>34</v>
      </c>
      <c r="O52" s="59" t="s">
        <v>59</v>
      </c>
      <c r="P52" s="21">
        <v>5545777.2899999991</v>
      </c>
      <c r="Q52" s="36">
        <v>0</v>
      </c>
      <c r="R52" s="31">
        <f t="shared" si="11"/>
        <v>5545777.2899999991</v>
      </c>
      <c r="S52" s="106">
        <v>935414.10000000009</v>
      </c>
      <c r="T52" s="66">
        <v>277630.26</v>
      </c>
      <c r="U52" s="67">
        <v>101832.76999999999</v>
      </c>
      <c r="V52" s="67">
        <v>102960.13000000002</v>
      </c>
      <c r="W52" s="68">
        <f t="shared" si="9"/>
        <v>482423.16000000003</v>
      </c>
      <c r="X52" s="107">
        <v>41041.360000000001</v>
      </c>
      <c r="Y52" s="69">
        <v>827908.61999999988</v>
      </c>
      <c r="AA52" s="105" t="s">
        <v>34</v>
      </c>
      <c r="AB52" s="59" t="s">
        <v>59</v>
      </c>
      <c r="AC52" s="70">
        <f t="shared" si="12"/>
        <v>0.27822709507480514</v>
      </c>
      <c r="AD52" s="71">
        <v>0</v>
      </c>
      <c r="AE52" s="72">
        <f t="shared" si="13"/>
        <v>0.38456236776362607</v>
      </c>
      <c r="AF52" s="72">
        <f t="shared" si="13"/>
        <v>0.22928010172179336</v>
      </c>
      <c r="AG52" s="70">
        <f t="shared" si="14"/>
        <v>0.38123816186319104</v>
      </c>
      <c r="AH52" s="73">
        <f t="shared" si="15"/>
        <v>0.13378640294278554</v>
      </c>
      <c r="AI52" s="74">
        <f t="shared" si="16"/>
        <v>0.30731963916518001</v>
      </c>
      <c r="AJ52" s="75">
        <f t="shared" si="17"/>
        <v>0.31322866008340045</v>
      </c>
      <c r="AK52" s="75">
        <f t="shared" si="17"/>
        <v>1.0909531263096546</v>
      </c>
      <c r="AL52" s="116">
        <f t="shared" si="17"/>
        <v>-0.20457861641783615</v>
      </c>
    </row>
    <row r="53" spans="1:38" x14ac:dyDescent="0.25">
      <c r="A53" s="105" t="s">
        <v>39</v>
      </c>
      <c r="B53" s="59" t="s">
        <v>62</v>
      </c>
      <c r="C53" s="21">
        <v>6376001.6520744106</v>
      </c>
      <c r="D53" s="36">
        <v>530417.3858855865</v>
      </c>
      <c r="E53" s="31">
        <f t="shared" si="10"/>
        <v>6906419.0379599966</v>
      </c>
      <c r="F53" s="106">
        <v>1034267.1699999999</v>
      </c>
      <c r="G53" s="66">
        <v>279915.44000000012</v>
      </c>
      <c r="H53" s="67">
        <v>215206.69999999992</v>
      </c>
      <c r="I53" s="67">
        <v>378033.44000000006</v>
      </c>
      <c r="J53" s="68">
        <f t="shared" si="1"/>
        <v>873155.58000000007</v>
      </c>
      <c r="K53" s="107">
        <v>93665.88</v>
      </c>
      <c r="L53" s="69">
        <v>592321.69000000006</v>
      </c>
      <c r="N53" s="105" t="s">
        <v>39</v>
      </c>
      <c r="O53" s="59" t="s">
        <v>62</v>
      </c>
      <c r="P53" s="21">
        <v>5030426.6800000006</v>
      </c>
      <c r="Q53" s="36">
        <v>0</v>
      </c>
      <c r="R53" s="31">
        <f t="shared" si="11"/>
        <v>5030426.6800000006</v>
      </c>
      <c r="S53" s="106">
        <v>848489.2</v>
      </c>
      <c r="T53" s="66">
        <v>194212.57000000018</v>
      </c>
      <c r="U53" s="67">
        <v>172731.04000000007</v>
      </c>
      <c r="V53" s="67">
        <v>320974.23</v>
      </c>
      <c r="W53" s="68">
        <f t="shared" si="9"/>
        <v>687917.8400000002</v>
      </c>
      <c r="X53" s="107">
        <v>42419.39</v>
      </c>
      <c r="Y53" s="69">
        <v>750973.88999999955</v>
      </c>
      <c r="AA53" s="105" t="s">
        <v>39</v>
      </c>
      <c r="AB53" s="59" t="s">
        <v>62</v>
      </c>
      <c r="AC53" s="70">
        <f t="shared" si="12"/>
        <v>0.26748724465543949</v>
      </c>
      <c r="AD53" s="71">
        <v>0</v>
      </c>
      <c r="AE53" s="72">
        <f t="shared" si="13"/>
        <v>0.37292907287935972</v>
      </c>
      <c r="AF53" s="72">
        <f t="shared" si="13"/>
        <v>0.2189514845916718</v>
      </c>
      <c r="AG53" s="70">
        <f t="shared" si="14"/>
        <v>0.44128384686943711</v>
      </c>
      <c r="AH53" s="73">
        <f t="shared" si="15"/>
        <v>0.24590635244250159</v>
      </c>
      <c r="AI53" s="74">
        <f t="shared" si="16"/>
        <v>0.17776881963390045</v>
      </c>
      <c r="AJ53" s="75">
        <f t="shared" si="17"/>
        <v>0.26927305737557239</v>
      </c>
      <c r="AK53" s="75">
        <f t="shared" si="17"/>
        <v>1.2080911583122718</v>
      </c>
      <c r="AL53" s="116">
        <f t="shared" si="17"/>
        <v>-0.21126193881387756</v>
      </c>
    </row>
    <row r="54" spans="1:38" x14ac:dyDescent="0.25">
      <c r="A54" s="105" t="s">
        <v>42</v>
      </c>
      <c r="B54" s="59" t="s">
        <v>63</v>
      </c>
      <c r="C54" s="21">
        <v>6957617.7142923549</v>
      </c>
      <c r="D54" s="36">
        <v>578801.82618922752</v>
      </c>
      <c r="E54" s="31">
        <f t="shared" si="10"/>
        <v>7536419.5404815823</v>
      </c>
      <c r="F54" s="106">
        <v>1128612.56</v>
      </c>
      <c r="G54" s="66">
        <v>570458.20000000019</v>
      </c>
      <c r="H54" s="67">
        <v>473321.50000000006</v>
      </c>
      <c r="I54" s="67">
        <v>281395.92</v>
      </c>
      <c r="J54" s="68">
        <f t="shared" si="1"/>
        <v>1325175.6200000001</v>
      </c>
      <c r="K54" s="107">
        <v>196805.05</v>
      </c>
      <c r="L54" s="69">
        <v>646353.03000000049</v>
      </c>
      <c r="N54" s="105" t="s">
        <v>42</v>
      </c>
      <c r="O54" s="59" t="s">
        <v>63</v>
      </c>
      <c r="P54" s="21">
        <v>5423869.5900000026</v>
      </c>
      <c r="Q54" s="36">
        <v>0</v>
      </c>
      <c r="R54" s="31">
        <f t="shared" si="11"/>
        <v>5423869.5900000026</v>
      </c>
      <c r="S54" s="106">
        <v>914851.75</v>
      </c>
      <c r="T54" s="66">
        <v>374371.54999999987</v>
      </c>
      <c r="U54" s="67">
        <v>350130.93999999977</v>
      </c>
      <c r="V54" s="67">
        <v>58119.909999999989</v>
      </c>
      <c r="W54" s="68">
        <f t="shared" si="9"/>
        <v>782622.39999999967</v>
      </c>
      <c r="X54" s="107">
        <v>77777.42</v>
      </c>
      <c r="Y54" s="69">
        <v>809709.40999999992</v>
      </c>
      <c r="AA54" s="105" t="s">
        <v>42</v>
      </c>
      <c r="AB54" s="59" t="s">
        <v>63</v>
      </c>
      <c r="AC54" s="70">
        <f t="shared" si="12"/>
        <v>0.28277747074157644</v>
      </c>
      <c r="AD54" s="71">
        <v>0</v>
      </c>
      <c r="AE54" s="72">
        <f t="shared" si="13"/>
        <v>0.38949128761806717</v>
      </c>
      <c r="AF54" s="72">
        <f t="shared" si="13"/>
        <v>0.23365622900103755</v>
      </c>
      <c r="AG54" s="70">
        <f t="shared" si="14"/>
        <v>0.52377551125346034</v>
      </c>
      <c r="AH54" s="73">
        <f t="shared" si="15"/>
        <v>0.3518413996775045</v>
      </c>
      <c r="AI54" s="74">
        <f t="shared" si="16"/>
        <v>3.8416441112864774</v>
      </c>
      <c r="AJ54" s="75">
        <f t="shared" si="17"/>
        <v>0.69325030819460398</v>
      </c>
      <c r="AK54" s="75">
        <f t="shared" si="17"/>
        <v>1.5303622825236425</v>
      </c>
      <c r="AL54" s="116">
        <f t="shared" si="17"/>
        <v>-0.20174692054029542</v>
      </c>
    </row>
    <row r="55" spans="1:38" x14ac:dyDescent="0.25">
      <c r="A55" s="105" t="s">
        <v>82</v>
      </c>
      <c r="B55" s="59" t="s">
        <v>62</v>
      </c>
      <c r="C55" s="21">
        <v>6779087.1935987808</v>
      </c>
      <c r="D55" s="36">
        <v>563949.93353699311</v>
      </c>
      <c r="E55" s="31">
        <f t="shared" si="10"/>
        <v>7343037.1271357741</v>
      </c>
      <c r="F55" s="106">
        <v>1099652.68</v>
      </c>
      <c r="G55" s="66">
        <v>589553.87</v>
      </c>
      <c r="H55" s="67">
        <v>203198.28999999998</v>
      </c>
      <c r="I55" s="67">
        <v>136032</v>
      </c>
      <c r="J55" s="68">
        <f t="shared" si="1"/>
        <v>928784.15999999992</v>
      </c>
      <c r="K55" s="107">
        <v>127930.12000000001</v>
      </c>
      <c r="L55" s="69">
        <v>629767.79000000015</v>
      </c>
      <c r="N55" s="105" t="s">
        <v>82</v>
      </c>
      <c r="O55" s="59" t="s">
        <v>62</v>
      </c>
      <c r="P55" s="21">
        <v>5353594.47</v>
      </c>
      <c r="Q55" s="36">
        <v>0</v>
      </c>
      <c r="R55" s="31">
        <f t="shared" si="11"/>
        <v>5353594.47</v>
      </c>
      <c r="S55" s="106">
        <v>902998.35</v>
      </c>
      <c r="T55" s="66">
        <v>427849.80999999982</v>
      </c>
      <c r="U55" s="67">
        <v>187703.25999999995</v>
      </c>
      <c r="V55" s="67">
        <v>121662.97000000002</v>
      </c>
      <c r="W55" s="68">
        <f t="shared" si="9"/>
        <v>737216.0399999998</v>
      </c>
      <c r="X55" s="107">
        <v>61437.920000000006</v>
      </c>
      <c r="Y55" s="69">
        <v>799218.37000000034</v>
      </c>
      <c r="AA55" s="105" t="s">
        <v>82</v>
      </c>
      <c r="AB55" s="59" t="s">
        <v>62</v>
      </c>
      <c r="AC55" s="70">
        <f t="shared" si="12"/>
        <v>0.2662683420619234</v>
      </c>
      <c r="AD55" s="71">
        <v>0</v>
      </c>
      <c r="AE55" s="72">
        <f t="shared" si="13"/>
        <v>0.37160877019804883</v>
      </c>
      <c r="AF55" s="72">
        <f t="shared" si="13"/>
        <v>0.21777927944165132</v>
      </c>
      <c r="AG55" s="70">
        <f t="shared" si="14"/>
        <v>0.37794584973638345</v>
      </c>
      <c r="AH55" s="73">
        <f t="shared" si="15"/>
        <v>8.2550670670291204E-2</v>
      </c>
      <c r="AI55" s="74">
        <f t="shared" si="16"/>
        <v>0.11810520489512943</v>
      </c>
      <c r="AJ55" s="75">
        <f t="shared" si="17"/>
        <v>0.25985343455088161</v>
      </c>
      <c r="AK55" s="75">
        <f t="shared" si="17"/>
        <v>1.0822664569373441</v>
      </c>
      <c r="AL55" s="116">
        <f t="shared" si="17"/>
        <v>-0.21202037685895547</v>
      </c>
    </row>
    <row r="56" spans="1:38" x14ac:dyDescent="0.25">
      <c r="A56" s="105" t="s">
        <v>19</v>
      </c>
      <c r="B56" s="59" t="s">
        <v>59</v>
      </c>
      <c r="C56" s="21">
        <v>13708991.230389155</v>
      </c>
      <c r="D56" s="36">
        <v>1140446.2684205379</v>
      </c>
      <c r="E56" s="31">
        <f t="shared" si="10"/>
        <v>14849437.498809693</v>
      </c>
      <c r="F56" s="106">
        <v>2223769.73</v>
      </c>
      <c r="G56" s="66">
        <v>2859527.2799999975</v>
      </c>
      <c r="H56" s="67">
        <v>1464202.6800000002</v>
      </c>
      <c r="I56" s="67">
        <v>1933712.1699999997</v>
      </c>
      <c r="J56" s="68">
        <f t="shared" si="1"/>
        <v>6257442.1299999971</v>
      </c>
      <c r="K56" s="107">
        <v>798061.12</v>
      </c>
      <c r="L56" s="69">
        <v>1273546.2099999997</v>
      </c>
      <c r="N56" s="105" t="s">
        <v>19</v>
      </c>
      <c r="O56" s="59" t="s">
        <v>59</v>
      </c>
      <c r="P56" s="21">
        <v>10811723.200000005</v>
      </c>
      <c r="Q56" s="36">
        <v>0</v>
      </c>
      <c r="R56" s="31">
        <f t="shared" si="11"/>
        <v>10811723.200000005</v>
      </c>
      <c r="S56" s="106">
        <v>1823628.6400000001</v>
      </c>
      <c r="T56" s="66">
        <v>2058840.1699999995</v>
      </c>
      <c r="U56" s="67">
        <v>1141957.29</v>
      </c>
      <c r="V56" s="67">
        <v>1575888.0100000002</v>
      </c>
      <c r="W56" s="68">
        <f t="shared" si="9"/>
        <v>4776685.47</v>
      </c>
      <c r="X56" s="107">
        <v>387183.86</v>
      </c>
      <c r="Y56" s="69">
        <v>1614042.2600000002</v>
      </c>
      <c r="AA56" s="105" t="s">
        <v>19</v>
      </c>
      <c r="AB56" s="59" t="s">
        <v>59</v>
      </c>
      <c r="AC56" s="70">
        <f t="shared" si="12"/>
        <v>0.2679746768201714</v>
      </c>
      <c r="AD56" s="71">
        <v>0</v>
      </c>
      <c r="AE56" s="72">
        <f t="shared" si="13"/>
        <v>0.37345705435833643</v>
      </c>
      <c r="AF56" s="72">
        <f t="shared" si="13"/>
        <v>0.2194202707849553</v>
      </c>
      <c r="AG56" s="70">
        <f t="shared" si="14"/>
        <v>0.38890202438589405</v>
      </c>
      <c r="AH56" s="73">
        <f t="shared" si="15"/>
        <v>0.28218690210384323</v>
      </c>
      <c r="AI56" s="74">
        <f t="shared" si="16"/>
        <v>0.22706192174150708</v>
      </c>
      <c r="AJ56" s="75">
        <f t="shared" si="17"/>
        <v>0.30999668479323117</v>
      </c>
      <c r="AK56" s="75">
        <f t="shared" si="17"/>
        <v>1.0611941830426508</v>
      </c>
      <c r="AL56" s="116">
        <f t="shared" si="17"/>
        <v>-0.21095857180344246</v>
      </c>
    </row>
    <row r="57" spans="1:38" x14ac:dyDescent="0.25">
      <c r="A57" s="105" t="s">
        <v>20</v>
      </c>
      <c r="B57" s="59" t="s">
        <v>59</v>
      </c>
      <c r="C57" s="21">
        <v>11228122.20686347</v>
      </c>
      <c r="D57" s="36">
        <v>934063.62707431125</v>
      </c>
      <c r="E57" s="31">
        <f t="shared" si="10"/>
        <v>12162185.833937781</v>
      </c>
      <c r="F57" s="106">
        <v>1821341.77</v>
      </c>
      <c r="G57" s="66">
        <v>1887458.7699999996</v>
      </c>
      <c r="H57" s="67">
        <v>1162095.9499999997</v>
      </c>
      <c r="I57" s="67">
        <v>227924.16999999995</v>
      </c>
      <c r="J57" s="68">
        <f t="shared" si="1"/>
        <v>3277478.8899999992</v>
      </c>
      <c r="K57" s="107">
        <v>507590.18</v>
      </c>
      <c r="L57" s="69">
        <v>1043076.9199999999</v>
      </c>
      <c r="N57" s="105" t="s">
        <v>20</v>
      </c>
      <c r="O57" s="59" t="s">
        <v>59</v>
      </c>
      <c r="P57" s="21">
        <v>8273426.4000000013</v>
      </c>
      <c r="Q57" s="36">
        <v>0</v>
      </c>
      <c r="R57" s="31">
        <f t="shared" si="11"/>
        <v>8273426.4000000013</v>
      </c>
      <c r="S57" s="106">
        <v>1395490.53</v>
      </c>
      <c r="T57" s="66">
        <v>1342510.47</v>
      </c>
      <c r="U57" s="67">
        <v>811304.8400000002</v>
      </c>
      <c r="V57" s="67">
        <v>416608.42000000016</v>
      </c>
      <c r="W57" s="68">
        <f t="shared" si="9"/>
        <v>2570423.7300000004</v>
      </c>
      <c r="X57" s="107">
        <v>235801.62</v>
      </c>
      <c r="Y57" s="69">
        <v>1235109.26</v>
      </c>
      <c r="AA57" s="105" t="s">
        <v>20</v>
      </c>
      <c r="AB57" s="59" t="s">
        <v>59</v>
      </c>
      <c r="AC57" s="70">
        <f t="shared" si="12"/>
        <v>0.3571308505099493</v>
      </c>
      <c r="AD57" s="71">
        <v>0</v>
      </c>
      <c r="AE57" s="72">
        <f t="shared" si="13"/>
        <v>0.47003009949273</v>
      </c>
      <c r="AF57" s="72">
        <f t="shared" si="13"/>
        <v>0.30516240049296495</v>
      </c>
      <c r="AG57" s="70">
        <f t="shared" si="14"/>
        <v>0.40591735571343412</v>
      </c>
      <c r="AH57" s="73">
        <f t="shared" si="15"/>
        <v>0.43237891937141582</v>
      </c>
      <c r="AI57" s="74">
        <f t="shared" si="16"/>
        <v>-0.45290551256741318</v>
      </c>
      <c r="AJ57" s="75">
        <f t="shared" si="17"/>
        <v>0.27507338644123025</v>
      </c>
      <c r="AK57" s="75">
        <f t="shared" si="17"/>
        <v>1.1526153213027119</v>
      </c>
      <c r="AL57" s="116">
        <f t="shared" si="17"/>
        <v>-0.15547801819573448</v>
      </c>
    </row>
    <row r="58" spans="1:38" x14ac:dyDescent="0.25">
      <c r="A58" s="105" t="s">
        <v>46</v>
      </c>
      <c r="B58" s="59" t="s">
        <v>62</v>
      </c>
      <c r="C58" s="21">
        <v>6727124.0482825655</v>
      </c>
      <c r="D58" s="36">
        <v>559627.13733883773</v>
      </c>
      <c r="E58" s="31">
        <f t="shared" si="10"/>
        <v>7286751.1856214032</v>
      </c>
      <c r="F58" s="106">
        <v>1091223.6099999999</v>
      </c>
      <c r="G58" s="66">
        <v>403754.55999999994</v>
      </c>
      <c r="H58" s="67">
        <v>99093.48</v>
      </c>
      <c r="I58" s="67">
        <v>119956.72999999998</v>
      </c>
      <c r="J58" s="68">
        <f t="shared" si="1"/>
        <v>622804.7699999999</v>
      </c>
      <c r="K58" s="107">
        <v>93246.48</v>
      </c>
      <c r="L58" s="69">
        <v>624940.51000000036</v>
      </c>
      <c r="N58" s="105" t="s">
        <v>46</v>
      </c>
      <c r="O58" s="59" t="s">
        <v>62</v>
      </c>
      <c r="P58" s="21">
        <v>5295227.1700000009</v>
      </c>
      <c r="Q58" s="36">
        <v>0</v>
      </c>
      <c r="R58" s="31">
        <f t="shared" si="11"/>
        <v>5295227.1700000009</v>
      </c>
      <c r="S58" s="106">
        <v>893153.45</v>
      </c>
      <c r="T58" s="66">
        <v>287390.98999999993</v>
      </c>
      <c r="U58" s="67">
        <v>83665.87</v>
      </c>
      <c r="V58" s="67">
        <v>126108.87999999999</v>
      </c>
      <c r="W58" s="68">
        <f t="shared" si="9"/>
        <v>497165.73999999993</v>
      </c>
      <c r="X58" s="107">
        <v>42064.17</v>
      </c>
      <c r="Y58" s="69">
        <v>790504.90000000026</v>
      </c>
      <c r="AA58" s="105" t="s">
        <v>46</v>
      </c>
      <c r="AB58" s="59" t="s">
        <v>62</v>
      </c>
      <c r="AC58" s="70">
        <f t="shared" si="12"/>
        <v>0.27041273817201783</v>
      </c>
      <c r="AD58" s="71">
        <v>0</v>
      </c>
      <c r="AE58" s="72">
        <f t="shared" si="13"/>
        <v>0.37609793719603579</v>
      </c>
      <c r="AF58" s="72">
        <f t="shared" si="13"/>
        <v>0.22176498338555373</v>
      </c>
      <c r="AG58" s="70">
        <f t="shared" si="14"/>
        <v>0.40489637479588358</v>
      </c>
      <c r="AH58" s="73">
        <f t="shared" si="15"/>
        <v>0.18439550081771694</v>
      </c>
      <c r="AI58" s="74">
        <f t="shared" si="16"/>
        <v>-4.8784431358045555E-2</v>
      </c>
      <c r="AJ58" s="75">
        <f t="shared" si="17"/>
        <v>0.25271055483428917</v>
      </c>
      <c r="AK58" s="75">
        <f t="shared" si="17"/>
        <v>1.2167673818358948</v>
      </c>
      <c r="AL58" s="116">
        <f t="shared" si="17"/>
        <v>-0.20944132035108176</v>
      </c>
    </row>
    <row r="59" spans="1:38" x14ac:dyDescent="0.25">
      <c r="A59" s="105" t="s">
        <v>94</v>
      </c>
      <c r="B59" s="59" t="s">
        <v>59</v>
      </c>
      <c r="C59" s="21">
        <v>8089053.3426657021</v>
      </c>
      <c r="D59" s="36">
        <v>672925.56721811439</v>
      </c>
      <c r="E59" s="31">
        <f t="shared" si="10"/>
        <v>8761978.9098838158</v>
      </c>
      <c r="F59" s="106">
        <v>1312145.56</v>
      </c>
      <c r="G59" s="66">
        <v>1121933.9900000002</v>
      </c>
      <c r="H59" s="67">
        <v>190487.97999999998</v>
      </c>
      <c r="I59" s="67">
        <v>394224.50000000012</v>
      </c>
      <c r="J59" s="68">
        <f t="shared" si="1"/>
        <v>1706646.4700000002</v>
      </c>
      <c r="K59" s="107">
        <v>262142.32</v>
      </c>
      <c r="L59" s="69">
        <v>751461.81000000017</v>
      </c>
      <c r="N59" s="105" t="s">
        <v>94</v>
      </c>
      <c r="O59" s="59" t="s">
        <v>59</v>
      </c>
      <c r="P59" s="21">
        <v>6423630.1800000025</v>
      </c>
      <c r="Q59" s="36">
        <v>0</v>
      </c>
      <c r="R59" s="31">
        <f t="shared" si="11"/>
        <v>6423630.1800000025</v>
      </c>
      <c r="S59" s="106">
        <v>1083482.78</v>
      </c>
      <c r="T59" s="66">
        <v>807982.60000000009</v>
      </c>
      <c r="U59" s="67">
        <v>147806.16000000003</v>
      </c>
      <c r="V59" s="67">
        <v>248231.85000000009</v>
      </c>
      <c r="W59" s="68">
        <f t="shared" si="9"/>
        <v>1204020.6100000003</v>
      </c>
      <c r="X59" s="107">
        <v>123800.23</v>
      </c>
      <c r="Y59" s="69">
        <v>958960.01999999967</v>
      </c>
      <c r="AA59" s="105" t="s">
        <v>94</v>
      </c>
      <c r="AB59" s="59" t="s">
        <v>59</v>
      </c>
      <c r="AC59" s="70">
        <f t="shared" si="12"/>
        <v>0.25926510648931833</v>
      </c>
      <c r="AD59" s="71">
        <v>0</v>
      </c>
      <c r="AE59" s="72">
        <f t="shared" si="13"/>
        <v>0.36402293786530104</v>
      </c>
      <c r="AF59" s="72">
        <f t="shared" si="13"/>
        <v>0.21104422167189396</v>
      </c>
      <c r="AG59" s="70">
        <f t="shared" si="14"/>
        <v>0.38856206804453475</v>
      </c>
      <c r="AH59" s="73">
        <f t="shared" si="15"/>
        <v>0.28876888486920937</v>
      </c>
      <c r="AI59" s="74">
        <f t="shared" si="16"/>
        <v>0.58813020972127461</v>
      </c>
      <c r="AJ59" s="75">
        <f t="shared" si="17"/>
        <v>0.41745619288028601</v>
      </c>
      <c r="AK59" s="75">
        <f t="shared" si="17"/>
        <v>1.1174623019682599</v>
      </c>
      <c r="AL59" s="116">
        <f t="shared" si="17"/>
        <v>-0.2163783741474431</v>
      </c>
    </row>
    <row r="60" spans="1:38" x14ac:dyDescent="0.25">
      <c r="A60" s="105" t="s">
        <v>83</v>
      </c>
      <c r="B60" s="59" t="s">
        <v>63</v>
      </c>
      <c r="C60" s="21">
        <v>18335072.103052668</v>
      </c>
      <c r="D60" s="36">
        <v>1525288.3461472858</v>
      </c>
      <c r="E60" s="31">
        <f t="shared" si="10"/>
        <v>19860360.449199952</v>
      </c>
      <c r="F60" s="106">
        <v>2974177.87</v>
      </c>
      <c r="G60" s="66">
        <v>4728001.3200000012</v>
      </c>
      <c r="H60" s="67">
        <v>2272233.4900000007</v>
      </c>
      <c r="I60" s="67">
        <v>3206930.5599999991</v>
      </c>
      <c r="J60" s="68">
        <f t="shared" si="1"/>
        <v>10207165.370000001</v>
      </c>
      <c r="K60" s="107">
        <v>1545911.1800000002</v>
      </c>
      <c r="L60" s="69">
        <v>1703302.71</v>
      </c>
      <c r="N60" s="105" t="s">
        <v>83</v>
      </c>
      <c r="O60" s="59" t="s">
        <v>63</v>
      </c>
      <c r="P60" s="21">
        <v>14957171.940000003</v>
      </c>
      <c r="Q60" s="36">
        <v>0</v>
      </c>
      <c r="R60" s="31">
        <f t="shared" si="11"/>
        <v>14957171.940000003</v>
      </c>
      <c r="S60" s="106">
        <v>2522847.35</v>
      </c>
      <c r="T60" s="66">
        <v>3300857.1399999997</v>
      </c>
      <c r="U60" s="67">
        <v>1775242.2099999995</v>
      </c>
      <c r="V60" s="67">
        <v>2579841.02</v>
      </c>
      <c r="W60" s="68">
        <f t="shared" si="9"/>
        <v>7655940.3699999992</v>
      </c>
      <c r="X60" s="107">
        <v>710340.64</v>
      </c>
      <c r="Y60" s="69">
        <v>2232900.9300000011</v>
      </c>
      <c r="AA60" s="105" t="s">
        <v>83</v>
      </c>
      <c r="AB60" s="59" t="s">
        <v>63</v>
      </c>
      <c r="AC60" s="70">
        <f t="shared" si="12"/>
        <v>0.22583815821620257</v>
      </c>
      <c r="AD60" s="71">
        <v>0</v>
      </c>
      <c r="AE60" s="72">
        <f t="shared" si="13"/>
        <v>0.32781521325480911</v>
      </c>
      <c r="AF60" s="72">
        <f t="shared" si="13"/>
        <v>0.1788972765236867</v>
      </c>
      <c r="AG60" s="70">
        <f t="shared" si="14"/>
        <v>0.43235563354311113</v>
      </c>
      <c r="AH60" s="73">
        <f t="shared" si="15"/>
        <v>0.27995688543255248</v>
      </c>
      <c r="AI60" s="74">
        <f t="shared" si="16"/>
        <v>0.24307293943252328</v>
      </c>
      <c r="AJ60" s="75">
        <f t="shared" si="17"/>
        <v>0.33323470099075525</v>
      </c>
      <c r="AK60" s="75">
        <f t="shared" si="17"/>
        <v>1.1762955587054686</v>
      </c>
      <c r="AL60" s="116">
        <f t="shared" si="17"/>
        <v>-0.23717945247127503</v>
      </c>
    </row>
    <row r="61" spans="1:38" x14ac:dyDescent="0.25">
      <c r="A61" s="105" t="s">
        <v>84</v>
      </c>
      <c r="B61" s="59" t="s">
        <v>62</v>
      </c>
      <c r="C61" s="21">
        <v>12401004.629715228</v>
      </c>
      <c r="D61" s="36">
        <v>1031635.3126898222</v>
      </c>
      <c r="E61" s="31">
        <f t="shared" si="10"/>
        <v>13432639.942405051</v>
      </c>
      <c r="F61" s="106">
        <v>2011597.96</v>
      </c>
      <c r="G61" s="66">
        <v>3226872.5799999982</v>
      </c>
      <c r="H61" s="67">
        <v>444525.00000000006</v>
      </c>
      <c r="I61" s="67">
        <v>1504804.92</v>
      </c>
      <c r="J61" s="68">
        <f t="shared" si="1"/>
        <v>5176202.4999999981</v>
      </c>
      <c r="K61" s="107">
        <v>762073.64</v>
      </c>
      <c r="L61" s="69">
        <v>1152036.0800000003</v>
      </c>
      <c r="N61" s="105" t="s">
        <v>84</v>
      </c>
      <c r="O61" s="59" t="s">
        <v>62</v>
      </c>
      <c r="P61" s="21">
        <v>9875795.790000001</v>
      </c>
      <c r="Q61" s="36">
        <v>0</v>
      </c>
      <c r="R61" s="31">
        <f t="shared" si="11"/>
        <v>9875795.790000001</v>
      </c>
      <c r="S61" s="106">
        <v>1665764.44</v>
      </c>
      <c r="T61" s="66">
        <v>2309094.9499999997</v>
      </c>
      <c r="U61" s="67">
        <v>342297.04000000015</v>
      </c>
      <c r="V61" s="67">
        <v>1076112.3399999996</v>
      </c>
      <c r="W61" s="68">
        <f t="shared" si="9"/>
        <v>3727504.3299999991</v>
      </c>
      <c r="X61" s="107">
        <v>352292.29</v>
      </c>
      <c r="Y61" s="69">
        <v>1474321.0899999999</v>
      </c>
      <c r="AA61" s="105" t="s">
        <v>84</v>
      </c>
      <c r="AB61" s="59" t="s">
        <v>62</v>
      </c>
      <c r="AC61" s="70">
        <f t="shared" si="12"/>
        <v>0.2556967451951766</v>
      </c>
      <c r="AD61" s="71">
        <v>0</v>
      </c>
      <c r="AE61" s="72">
        <f t="shared" si="13"/>
        <v>0.36015772582161198</v>
      </c>
      <c r="AF61" s="72">
        <f t="shared" si="13"/>
        <v>0.20761250012036525</v>
      </c>
      <c r="AG61" s="70">
        <f t="shared" si="14"/>
        <v>0.39746205759100484</v>
      </c>
      <c r="AH61" s="73">
        <f t="shared" si="15"/>
        <v>0.29865277245751187</v>
      </c>
      <c r="AI61" s="74">
        <f t="shared" si="16"/>
        <v>0.39837158637173564</v>
      </c>
      <c r="AJ61" s="75">
        <f t="shared" si="17"/>
        <v>0.38865096905199281</v>
      </c>
      <c r="AK61" s="75">
        <f t="shared" si="17"/>
        <v>1.1631856887926784</v>
      </c>
      <c r="AL61" s="116">
        <f t="shared" si="17"/>
        <v>-0.21859892813444026</v>
      </c>
    </row>
    <row r="62" spans="1:38" x14ac:dyDescent="0.25">
      <c r="A62" s="105" t="s">
        <v>36</v>
      </c>
      <c r="B62" s="59" t="s">
        <v>62</v>
      </c>
      <c r="C62" s="21">
        <v>6625424.7495922549</v>
      </c>
      <c r="D62" s="36">
        <v>551166.80763673317</v>
      </c>
      <c r="E62" s="31">
        <f t="shared" si="10"/>
        <v>7176591.557228988</v>
      </c>
      <c r="F62" s="106">
        <v>1074726.71</v>
      </c>
      <c r="G62" s="66">
        <v>422237.95</v>
      </c>
      <c r="H62" s="67">
        <v>132831.4</v>
      </c>
      <c r="I62" s="67">
        <v>290505.89000000019</v>
      </c>
      <c r="J62" s="68">
        <f t="shared" si="1"/>
        <v>845575.24000000022</v>
      </c>
      <c r="K62" s="107">
        <v>112904.19</v>
      </c>
      <c r="L62" s="69">
        <v>615492.75000000035</v>
      </c>
      <c r="N62" s="105" t="s">
        <v>36</v>
      </c>
      <c r="O62" s="59" t="s">
        <v>62</v>
      </c>
      <c r="P62" s="21">
        <v>5222023.9300000025</v>
      </c>
      <c r="Q62" s="36">
        <v>0</v>
      </c>
      <c r="R62" s="31">
        <f t="shared" si="11"/>
        <v>5222023.9300000025</v>
      </c>
      <c r="S62" s="106">
        <v>880806.15999999992</v>
      </c>
      <c r="T62" s="66">
        <v>302868.04999999993</v>
      </c>
      <c r="U62" s="67">
        <v>120057.83999999997</v>
      </c>
      <c r="V62" s="67">
        <v>254032.57</v>
      </c>
      <c r="W62" s="68">
        <f t="shared" si="9"/>
        <v>676958.46</v>
      </c>
      <c r="X62" s="107">
        <v>53794.549999999996</v>
      </c>
      <c r="Y62" s="69">
        <v>779576.70999999985</v>
      </c>
      <c r="AA62" s="105" t="s">
        <v>36</v>
      </c>
      <c r="AB62" s="59" t="s">
        <v>62</v>
      </c>
      <c r="AC62" s="70">
        <f t="shared" si="12"/>
        <v>0.26874653169049179</v>
      </c>
      <c r="AD62" s="71">
        <v>0</v>
      </c>
      <c r="AE62" s="72">
        <f t="shared" si="13"/>
        <v>0.37429311957001787</v>
      </c>
      <c r="AF62" s="72">
        <f t="shared" si="13"/>
        <v>0.22016257243250892</v>
      </c>
      <c r="AG62" s="70">
        <f t="shared" si="14"/>
        <v>0.39413170190781144</v>
      </c>
      <c r="AH62" s="73">
        <f t="shared" si="15"/>
        <v>0.10639505091879076</v>
      </c>
      <c r="AI62" s="74">
        <f t="shared" si="16"/>
        <v>0.14357733734694023</v>
      </c>
      <c r="AJ62" s="75">
        <f t="shared" si="17"/>
        <v>0.24907995093229252</v>
      </c>
      <c r="AK62" s="75">
        <f t="shared" si="17"/>
        <v>1.098803503328869</v>
      </c>
      <c r="AL62" s="116">
        <f t="shared" si="17"/>
        <v>-0.21047827352358883</v>
      </c>
    </row>
    <row r="63" spans="1:38" x14ac:dyDescent="0.25">
      <c r="A63" s="105" t="s">
        <v>85</v>
      </c>
      <c r="B63" s="59" t="s">
        <v>62</v>
      </c>
      <c r="C63" s="21">
        <v>15119790.625724448</v>
      </c>
      <c r="D63" s="36">
        <v>1257810.1852004612</v>
      </c>
      <c r="E63" s="31">
        <f t="shared" si="10"/>
        <v>16377600.81092491</v>
      </c>
      <c r="F63" s="106">
        <v>2452619.0300000003</v>
      </c>
      <c r="G63" s="66">
        <v>3296029.57</v>
      </c>
      <c r="H63" s="67">
        <v>1288435.8899999994</v>
      </c>
      <c r="I63" s="67">
        <v>3377943.2499999995</v>
      </c>
      <c r="J63" s="68">
        <f t="shared" si="1"/>
        <v>7962408.709999999</v>
      </c>
      <c r="K63" s="107">
        <v>1037764.84</v>
      </c>
      <c r="L63" s="69">
        <v>1404607.4799999991</v>
      </c>
      <c r="N63" s="105" t="s">
        <v>85</v>
      </c>
      <c r="O63" s="59" t="s">
        <v>62</v>
      </c>
      <c r="P63" s="21">
        <v>11965503.270000001</v>
      </c>
      <c r="Q63" s="36">
        <v>0</v>
      </c>
      <c r="R63" s="31">
        <f t="shared" si="11"/>
        <v>11965503.270000001</v>
      </c>
      <c r="S63" s="106">
        <v>2018238.3699999999</v>
      </c>
      <c r="T63" s="66">
        <v>2380208.16</v>
      </c>
      <c r="U63" s="67">
        <v>980331.32999999984</v>
      </c>
      <c r="V63" s="67">
        <v>2483878.9600000004</v>
      </c>
      <c r="W63" s="68">
        <f t="shared" si="9"/>
        <v>5844418.4500000011</v>
      </c>
      <c r="X63" s="107">
        <v>515417.75</v>
      </c>
      <c r="Y63" s="69">
        <v>1786285.9000000008</v>
      </c>
      <c r="AA63" s="105" t="s">
        <v>85</v>
      </c>
      <c r="AB63" s="59" t="s">
        <v>62</v>
      </c>
      <c r="AC63" s="70">
        <f t="shared" si="12"/>
        <v>0.26361510122460952</v>
      </c>
      <c r="AD63" s="71">
        <v>0</v>
      </c>
      <c r="AE63" s="72">
        <f t="shared" si="13"/>
        <v>0.36873480716744722</v>
      </c>
      <c r="AF63" s="72">
        <f t="shared" si="13"/>
        <v>0.21522762943011564</v>
      </c>
      <c r="AG63" s="70">
        <f t="shared" si="14"/>
        <v>0.38476525935445904</v>
      </c>
      <c r="AH63" s="73">
        <f t="shared" si="15"/>
        <v>0.31428615058135456</v>
      </c>
      <c r="AI63" s="74">
        <f t="shared" si="16"/>
        <v>0.35994680272181978</v>
      </c>
      <c r="AJ63" s="75">
        <f t="shared" si="17"/>
        <v>0.36239538255512782</v>
      </c>
      <c r="AK63" s="75">
        <f t="shared" si="17"/>
        <v>1.013444123722941</v>
      </c>
      <c r="AL63" s="116">
        <f t="shared" si="17"/>
        <v>-0.2136715180923735</v>
      </c>
    </row>
    <row r="64" spans="1:38" x14ac:dyDescent="0.25">
      <c r="A64" s="105" t="s">
        <v>21</v>
      </c>
      <c r="B64" s="59" t="s">
        <v>63</v>
      </c>
      <c r="C64" s="21">
        <v>7222877.1989541873</v>
      </c>
      <c r="D64" s="36">
        <v>600868.67154362146</v>
      </c>
      <c r="E64" s="31">
        <f t="shared" si="10"/>
        <v>7823745.8704978088</v>
      </c>
      <c r="F64" s="106">
        <v>1171640.97</v>
      </c>
      <c r="G64" s="66">
        <v>498430.97000000009</v>
      </c>
      <c r="H64" s="67">
        <v>245327.81000000003</v>
      </c>
      <c r="I64" s="67">
        <v>506758.56000000011</v>
      </c>
      <c r="J64" s="68">
        <f t="shared" si="1"/>
        <v>1250517.3400000003</v>
      </c>
      <c r="K64" s="107">
        <v>112539.48999999999</v>
      </c>
      <c r="L64" s="69">
        <v>670995.28</v>
      </c>
      <c r="N64" s="105" t="s">
        <v>21</v>
      </c>
      <c r="O64" s="59" t="s">
        <v>63</v>
      </c>
      <c r="P64" s="21">
        <v>5647676.2100000018</v>
      </c>
      <c r="Q64" s="36">
        <v>0</v>
      </c>
      <c r="R64" s="31">
        <f t="shared" si="11"/>
        <v>5647676.2100000018</v>
      </c>
      <c r="S64" s="106">
        <v>952601.53</v>
      </c>
      <c r="T64" s="66">
        <v>356579.81999999989</v>
      </c>
      <c r="U64" s="67">
        <v>185900.50000000006</v>
      </c>
      <c r="V64" s="67">
        <v>374916.86000000004</v>
      </c>
      <c r="W64" s="68">
        <f t="shared" si="9"/>
        <v>917397.17999999993</v>
      </c>
      <c r="X64" s="107">
        <v>51504.97</v>
      </c>
      <c r="Y64" s="69">
        <v>843120.76000000013</v>
      </c>
      <c r="AA64" s="105" t="s">
        <v>21</v>
      </c>
      <c r="AB64" s="59" t="s">
        <v>63</v>
      </c>
      <c r="AC64" s="70">
        <f t="shared" si="12"/>
        <v>0.27891134873579881</v>
      </c>
      <c r="AD64" s="71">
        <v>0</v>
      </c>
      <c r="AE64" s="72">
        <f t="shared" si="13"/>
        <v>0.38530354425148716</v>
      </c>
      <c r="AF64" s="72">
        <f t="shared" si="13"/>
        <v>0.22993815682828056</v>
      </c>
      <c r="AG64" s="70">
        <f t="shared" si="14"/>
        <v>0.39781036963897809</v>
      </c>
      <c r="AH64" s="73">
        <f t="shared" si="15"/>
        <v>0.31967267436074653</v>
      </c>
      <c r="AI64" s="74">
        <f t="shared" si="16"/>
        <v>0.35165583110879584</v>
      </c>
      <c r="AJ64" s="75">
        <f t="shared" si="17"/>
        <v>0.36311443643199381</v>
      </c>
      <c r="AK64" s="75">
        <f t="shared" si="17"/>
        <v>1.1850219503088728</v>
      </c>
      <c r="AL64" s="116">
        <f t="shared" si="17"/>
        <v>-0.20415281910505922</v>
      </c>
    </row>
    <row r="65" spans="1:38" x14ac:dyDescent="0.25">
      <c r="A65" s="105" t="s">
        <v>47</v>
      </c>
      <c r="B65" s="59" t="s">
        <v>62</v>
      </c>
      <c r="C65" s="21">
        <v>6633219.2213896858</v>
      </c>
      <c r="D65" s="36">
        <v>551815.22706645646</v>
      </c>
      <c r="E65" s="31">
        <f t="shared" si="10"/>
        <v>7185034.4484561421</v>
      </c>
      <c r="F65" s="106">
        <v>1075991.0699999998</v>
      </c>
      <c r="G65" s="66">
        <v>205627.53</v>
      </c>
      <c r="H65" s="67">
        <v>264326.36</v>
      </c>
      <c r="I65" s="67">
        <v>396663.80999999994</v>
      </c>
      <c r="J65" s="68">
        <f t="shared" si="1"/>
        <v>866617.7</v>
      </c>
      <c r="K65" s="107">
        <v>53165.180000000008</v>
      </c>
      <c r="L65" s="69">
        <v>616216.86</v>
      </c>
      <c r="N65" s="105" t="s">
        <v>47</v>
      </c>
      <c r="O65" s="59" t="s">
        <v>62</v>
      </c>
      <c r="P65" s="21">
        <v>5174393.0800000029</v>
      </c>
      <c r="Q65" s="36">
        <v>0</v>
      </c>
      <c r="R65" s="31">
        <f t="shared" si="11"/>
        <v>5174393.0800000029</v>
      </c>
      <c r="S65" s="106">
        <v>872772.19</v>
      </c>
      <c r="T65" s="66">
        <v>151998.14999999997</v>
      </c>
      <c r="U65" s="67">
        <v>214805.87000000002</v>
      </c>
      <c r="V65" s="67">
        <v>286526.09999999998</v>
      </c>
      <c r="W65" s="68">
        <f t="shared" si="9"/>
        <v>653330.12</v>
      </c>
      <c r="X65" s="107">
        <v>27710.399999999998</v>
      </c>
      <c r="Y65" s="69">
        <v>772466.05000000016</v>
      </c>
      <c r="AA65" s="105" t="s">
        <v>47</v>
      </c>
      <c r="AB65" s="59" t="s">
        <v>62</v>
      </c>
      <c r="AC65" s="70">
        <f t="shared" si="12"/>
        <v>0.28193183603084182</v>
      </c>
      <c r="AD65" s="71">
        <v>0</v>
      </c>
      <c r="AE65" s="72">
        <f t="shared" si="13"/>
        <v>0.3885753048464069</v>
      </c>
      <c r="AF65" s="72">
        <f t="shared" si="13"/>
        <v>0.23284298277194182</v>
      </c>
      <c r="AG65" s="70">
        <f t="shared" si="14"/>
        <v>0.3528291627233624</v>
      </c>
      <c r="AH65" s="73">
        <f t="shared" si="15"/>
        <v>0.23053601840582827</v>
      </c>
      <c r="AI65" s="74">
        <f t="shared" si="16"/>
        <v>0.38438979904448489</v>
      </c>
      <c r="AJ65" s="75">
        <f t="shared" si="17"/>
        <v>0.32646218729361509</v>
      </c>
      <c r="AK65" s="75">
        <f t="shared" si="17"/>
        <v>0.91860023673422297</v>
      </c>
      <c r="AL65" s="116">
        <f t="shared" si="17"/>
        <v>-0.20227321317228131</v>
      </c>
    </row>
    <row r="66" spans="1:38" x14ac:dyDescent="0.25">
      <c r="A66" s="105" t="s">
        <v>22</v>
      </c>
      <c r="B66" s="59" t="s">
        <v>62</v>
      </c>
      <c r="C66" s="21">
        <v>15007451.254421771</v>
      </c>
      <c r="D66" s="36">
        <v>1248464.7115149247</v>
      </c>
      <c r="E66" s="31">
        <f t="shared" si="10"/>
        <v>16255915.965936694</v>
      </c>
      <c r="F66" s="106">
        <v>2434396.1799999997</v>
      </c>
      <c r="G66" s="66">
        <v>4018452.9500000011</v>
      </c>
      <c r="H66" s="67">
        <v>400534.21000000008</v>
      </c>
      <c r="I66" s="67">
        <v>1135390.6699999995</v>
      </c>
      <c r="J66" s="68">
        <f t="shared" si="1"/>
        <v>5554377.8300000001</v>
      </c>
      <c r="K66" s="107">
        <v>968187.85000000009</v>
      </c>
      <c r="L66" s="69">
        <v>1394171.33</v>
      </c>
      <c r="N66" s="105" t="s">
        <v>22</v>
      </c>
      <c r="O66" s="59" t="s">
        <v>62</v>
      </c>
      <c r="P66" s="21">
        <v>11941492.640000001</v>
      </c>
      <c r="Q66" s="36">
        <v>0</v>
      </c>
      <c r="R66" s="31">
        <f t="shared" si="11"/>
        <v>11941492.640000001</v>
      </c>
      <c r="S66" s="106">
        <v>2014188.45</v>
      </c>
      <c r="T66" s="66">
        <v>2859506.8599999985</v>
      </c>
      <c r="U66" s="67">
        <v>312280.5199999999</v>
      </c>
      <c r="V66" s="67">
        <v>860895.35</v>
      </c>
      <c r="W66" s="68">
        <f t="shared" si="9"/>
        <v>4032682.7299999986</v>
      </c>
      <c r="X66" s="107">
        <v>440443.46</v>
      </c>
      <c r="Y66" s="69">
        <v>1782701.3999999997</v>
      </c>
      <c r="AA66" s="105" t="s">
        <v>22</v>
      </c>
      <c r="AB66" s="59" t="s">
        <v>62</v>
      </c>
      <c r="AC66" s="70">
        <f t="shared" si="12"/>
        <v>0.25674835691409603</v>
      </c>
      <c r="AD66" s="71">
        <v>0</v>
      </c>
      <c r="AE66" s="72">
        <f t="shared" si="13"/>
        <v>0.36129682075796965</v>
      </c>
      <c r="AF66" s="72">
        <f t="shared" si="13"/>
        <v>0.20862384053488126</v>
      </c>
      <c r="AG66" s="70">
        <f t="shared" si="14"/>
        <v>0.40529578935859001</v>
      </c>
      <c r="AH66" s="73">
        <f t="shared" si="15"/>
        <v>0.28261029538441984</v>
      </c>
      <c r="AI66" s="74">
        <f t="shared" si="16"/>
        <v>0.31884864983879813</v>
      </c>
      <c r="AJ66" s="75">
        <f t="shared" si="17"/>
        <v>0.37734064440026049</v>
      </c>
      <c r="AK66" s="75">
        <f t="shared" si="17"/>
        <v>1.1982114344483628</v>
      </c>
      <c r="AL66" s="116">
        <f t="shared" si="17"/>
        <v>-0.2179445587466301</v>
      </c>
    </row>
    <row r="67" spans="1:38" x14ac:dyDescent="0.25">
      <c r="A67" s="105" t="s">
        <v>86</v>
      </c>
      <c r="B67" s="59" t="s">
        <v>59</v>
      </c>
      <c r="C67" s="21">
        <v>7781604.7328780834</v>
      </c>
      <c r="D67" s="36">
        <v>647349.02304569422</v>
      </c>
      <c r="E67" s="31">
        <f t="shared" si="10"/>
        <v>8428953.7559237778</v>
      </c>
      <c r="F67" s="106">
        <v>1262273.5499999998</v>
      </c>
      <c r="G67" s="66">
        <v>626005.52</v>
      </c>
      <c r="H67" s="67">
        <v>123573.57</v>
      </c>
      <c r="I67" s="67">
        <v>358131.52000000008</v>
      </c>
      <c r="J67" s="68">
        <f t="shared" si="1"/>
        <v>1107710.6100000001</v>
      </c>
      <c r="K67" s="107">
        <v>152210.49</v>
      </c>
      <c r="L67" s="69">
        <v>722900.26</v>
      </c>
      <c r="N67" s="105" t="s">
        <v>86</v>
      </c>
      <c r="O67" s="59" t="s">
        <v>59</v>
      </c>
      <c r="P67" s="21">
        <v>6135990.3799999999</v>
      </c>
      <c r="Q67" s="36">
        <v>0</v>
      </c>
      <c r="R67" s="31">
        <f t="shared" si="11"/>
        <v>6135990.3799999999</v>
      </c>
      <c r="S67" s="106">
        <v>1034966.1699999999</v>
      </c>
      <c r="T67" s="66">
        <v>450312.56999999983</v>
      </c>
      <c r="U67" s="67">
        <v>105467.19000000003</v>
      </c>
      <c r="V67" s="67">
        <v>278250.56000000006</v>
      </c>
      <c r="W67" s="68">
        <f t="shared" si="9"/>
        <v>834030.32</v>
      </c>
      <c r="X67" s="107">
        <v>72085.560000000012</v>
      </c>
      <c r="Y67" s="69">
        <v>916019.35</v>
      </c>
      <c r="AA67" s="105" t="s">
        <v>86</v>
      </c>
      <c r="AB67" s="59" t="s">
        <v>59</v>
      </c>
      <c r="AC67" s="70">
        <f t="shared" si="12"/>
        <v>0.2681905040532484</v>
      </c>
      <c r="AD67" s="71">
        <v>0</v>
      </c>
      <c r="AE67" s="72">
        <f t="shared" si="13"/>
        <v>0.3736908361847493</v>
      </c>
      <c r="AF67" s="72">
        <f t="shared" si="13"/>
        <v>0.21962783575814848</v>
      </c>
      <c r="AG67" s="70">
        <f t="shared" si="14"/>
        <v>0.39015777418782749</v>
      </c>
      <c r="AH67" s="73">
        <f t="shared" si="15"/>
        <v>0.17167784597276148</v>
      </c>
      <c r="AI67" s="74">
        <f t="shared" si="16"/>
        <v>0.28708283641908938</v>
      </c>
      <c r="AJ67" s="75">
        <f t="shared" si="17"/>
        <v>0.32814189536898386</v>
      </c>
      <c r="AK67" s="75">
        <f t="shared" si="17"/>
        <v>1.1115253873313873</v>
      </c>
      <c r="AL67" s="116">
        <f t="shared" si="17"/>
        <v>-0.21082424732621641</v>
      </c>
    </row>
    <row r="68" spans="1:38" x14ac:dyDescent="0.25">
      <c r="A68" s="105" t="s">
        <v>87</v>
      </c>
      <c r="B68" s="59" t="s">
        <v>62</v>
      </c>
      <c r="C68" s="21">
        <v>8927515.8088752367</v>
      </c>
      <c r="D68" s="36">
        <v>742676.97158692428</v>
      </c>
      <c r="E68" s="31">
        <f t="shared" si="10"/>
        <v>9670192.7804621607</v>
      </c>
      <c r="F68" s="106">
        <v>1448154.6600000001</v>
      </c>
      <c r="G68" s="66">
        <v>745505.82000000007</v>
      </c>
      <c r="H68" s="67">
        <v>491042.49000000005</v>
      </c>
      <c r="I68" s="67">
        <v>1095168.43</v>
      </c>
      <c r="J68" s="68">
        <f t="shared" si="1"/>
        <v>2331716.7400000002</v>
      </c>
      <c r="K68" s="107">
        <v>232108.69</v>
      </c>
      <c r="L68" s="69">
        <v>829353.83999999985</v>
      </c>
      <c r="N68" s="105" t="s">
        <v>87</v>
      </c>
      <c r="O68" s="59" t="s">
        <v>62</v>
      </c>
      <c r="P68" s="21">
        <v>7009451.0699999994</v>
      </c>
      <c r="Q68" s="36">
        <v>0</v>
      </c>
      <c r="R68" s="31">
        <f t="shared" si="11"/>
        <v>7009451.0699999994</v>
      </c>
      <c r="S68" s="106">
        <v>1182294.02</v>
      </c>
      <c r="T68" s="66">
        <v>530231.91999999993</v>
      </c>
      <c r="U68" s="67">
        <v>387348.78000000009</v>
      </c>
      <c r="V68" s="67">
        <v>760616.68</v>
      </c>
      <c r="W68" s="68">
        <f t="shared" si="9"/>
        <v>1678197.38</v>
      </c>
      <c r="X68" s="107">
        <v>110619.07</v>
      </c>
      <c r="Y68" s="69">
        <v>1046415.1200000002</v>
      </c>
      <c r="AA68" s="105" t="s">
        <v>87</v>
      </c>
      <c r="AB68" s="59" t="s">
        <v>62</v>
      </c>
      <c r="AC68" s="70">
        <f t="shared" si="12"/>
        <v>0.27363979286258688</v>
      </c>
      <c r="AD68" s="71">
        <v>0</v>
      </c>
      <c r="AE68" s="72">
        <f t="shared" si="13"/>
        <v>0.37959344945711448</v>
      </c>
      <c r="AF68" s="72">
        <f t="shared" si="13"/>
        <v>0.22486846376842884</v>
      </c>
      <c r="AG68" s="70">
        <f t="shared" si="14"/>
        <v>0.40599951055379724</v>
      </c>
      <c r="AH68" s="73">
        <f t="shared" si="15"/>
        <v>0.26770114004231527</v>
      </c>
      <c r="AI68" s="74">
        <f t="shared" si="16"/>
        <v>0.43984277336647404</v>
      </c>
      <c r="AJ68" s="75">
        <f t="shared" si="17"/>
        <v>0.38941745934557503</v>
      </c>
      <c r="AK68" s="75">
        <f t="shared" si="17"/>
        <v>1.0982701264800001</v>
      </c>
      <c r="AL68" s="116">
        <f t="shared" si="17"/>
        <v>-0.20743324121692763</v>
      </c>
    </row>
    <row r="69" spans="1:38" x14ac:dyDescent="0.25">
      <c r="A69" s="105" t="s">
        <v>23</v>
      </c>
      <c r="B69" s="59" t="s">
        <v>62</v>
      </c>
      <c r="C69" s="21">
        <v>6504672.2976193298</v>
      </c>
      <c r="D69" s="36">
        <v>541121.45266197168</v>
      </c>
      <c r="E69" s="31">
        <f t="shared" si="10"/>
        <v>7045793.7502813013</v>
      </c>
      <c r="F69" s="106">
        <v>1055139.1499999999</v>
      </c>
      <c r="G69" s="66">
        <v>289939.17000000004</v>
      </c>
      <c r="H69" s="67">
        <v>210966.29</v>
      </c>
      <c r="I69" s="67">
        <v>336579.56999999995</v>
      </c>
      <c r="J69" s="68">
        <f t="shared" si="1"/>
        <v>837485.03</v>
      </c>
      <c r="K69" s="107">
        <v>85833.799999999988</v>
      </c>
      <c r="L69" s="69">
        <v>604275.0199999999</v>
      </c>
      <c r="N69" s="105" t="s">
        <v>23</v>
      </c>
      <c r="O69" s="59" t="s">
        <v>62</v>
      </c>
      <c r="P69" s="21">
        <v>5123541.2500000019</v>
      </c>
      <c r="Q69" s="36">
        <v>0</v>
      </c>
      <c r="R69" s="31">
        <f t="shared" si="11"/>
        <v>5123541.2500000019</v>
      </c>
      <c r="S69" s="106">
        <v>864194.94</v>
      </c>
      <c r="T69" s="66">
        <v>213613.19000000012</v>
      </c>
      <c r="U69" s="67">
        <v>150437.73999999996</v>
      </c>
      <c r="V69" s="67">
        <v>379234.18999999989</v>
      </c>
      <c r="W69" s="68">
        <f t="shared" si="9"/>
        <v>743285.11999999988</v>
      </c>
      <c r="X69" s="107">
        <v>44687.57</v>
      </c>
      <c r="Y69" s="69">
        <v>764874.51999999955</v>
      </c>
      <c r="AA69" s="105" t="s">
        <v>23</v>
      </c>
      <c r="AB69" s="59" t="s">
        <v>62</v>
      </c>
      <c r="AC69" s="70">
        <f t="shared" si="12"/>
        <v>0.26956571250779482</v>
      </c>
      <c r="AD69" s="71">
        <v>0</v>
      </c>
      <c r="AE69" s="72">
        <f t="shared" si="13"/>
        <v>0.37518044775794457</v>
      </c>
      <c r="AF69" s="72">
        <f t="shared" si="13"/>
        <v>0.22095039112355819</v>
      </c>
      <c r="AG69" s="70">
        <f t="shared" si="14"/>
        <v>0.35730930285718721</v>
      </c>
      <c r="AH69" s="73">
        <f t="shared" si="15"/>
        <v>0.40234950352218846</v>
      </c>
      <c r="AI69" s="74">
        <f t="shared" si="16"/>
        <v>-0.11247567103588407</v>
      </c>
      <c r="AJ69" s="75">
        <f t="shared" si="17"/>
        <v>0.12673455645123122</v>
      </c>
      <c r="AK69" s="75">
        <f t="shared" si="17"/>
        <v>0.92075335490383536</v>
      </c>
      <c r="AL69" s="116">
        <f t="shared" si="17"/>
        <v>-0.20996842723954212</v>
      </c>
    </row>
    <row r="70" spans="1:38" x14ac:dyDescent="0.25">
      <c r="A70" s="105" t="s">
        <v>35</v>
      </c>
      <c r="B70" s="59" t="s">
        <v>88</v>
      </c>
      <c r="C70" s="21">
        <v>7185513.2230363367</v>
      </c>
      <c r="D70" s="36">
        <v>597760.37522970967</v>
      </c>
      <c r="E70" s="31">
        <f t="shared" ref="E70:E83" si="18">+SUM(C70:D70)</f>
        <v>7783273.5982660465</v>
      </c>
      <c r="F70" s="106">
        <v>1165580.06</v>
      </c>
      <c r="G70" s="66">
        <v>1253110.0399999998</v>
      </c>
      <c r="H70" s="67">
        <v>221443.96</v>
      </c>
      <c r="I70" s="67">
        <v>439927.83000000007</v>
      </c>
      <c r="J70" s="68">
        <f t="shared" ref="J70:J83" si="19">+G70+H70+I70</f>
        <v>1914481.8299999998</v>
      </c>
      <c r="K70" s="107">
        <v>292321.83</v>
      </c>
      <c r="L70" s="69">
        <v>667524.21</v>
      </c>
      <c r="N70" s="105" t="s">
        <v>35</v>
      </c>
      <c r="O70" s="59" t="s">
        <v>88</v>
      </c>
      <c r="P70" s="21">
        <v>5688962.7700000014</v>
      </c>
      <c r="Q70" s="36">
        <v>0</v>
      </c>
      <c r="R70" s="31">
        <f t="shared" ref="R70:R83" si="20">+SUM(P70:Q70)</f>
        <v>5688962.7700000014</v>
      </c>
      <c r="S70" s="106">
        <v>959565.39999999991</v>
      </c>
      <c r="T70" s="66">
        <v>908427.82</v>
      </c>
      <c r="U70" s="67">
        <v>161880.88999999996</v>
      </c>
      <c r="V70" s="67">
        <v>306330.13999999996</v>
      </c>
      <c r="W70" s="68">
        <f t="shared" si="9"/>
        <v>1376638.8499999999</v>
      </c>
      <c r="X70" s="107">
        <v>141312.35</v>
      </c>
      <c r="Y70" s="69">
        <v>849284.31000000029</v>
      </c>
      <c r="AA70" s="105" t="s">
        <v>35</v>
      </c>
      <c r="AB70" s="59" t="s">
        <v>88</v>
      </c>
      <c r="AC70" s="70">
        <f t="shared" ref="AC70:AC84" si="21">+C70/P70-1</f>
        <v>0.26306209295799898</v>
      </c>
      <c r="AD70" s="71">
        <v>0</v>
      </c>
      <c r="AE70" s="72">
        <f t="shared" ref="AE70:AF84" si="22">+E70/R70-1</f>
        <v>0.36813579433321642</v>
      </c>
      <c r="AF70" s="72">
        <f t="shared" si="22"/>
        <v>0.21469579874388978</v>
      </c>
      <c r="AG70" s="70">
        <f t="shared" ref="AG70:AG84" si="23">+G70/T70-1</f>
        <v>0.37942719543749748</v>
      </c>
      <c r="AH70" s="73">
        <f t="shared" ref="AH70:AH84" si="24">+H70/U70-1</f>
        <v>0.36794380114910452</v>
      </c>
      <c r="AI70" s="74">
        <f t="shared" ref="AI70:AI84" si="25">+I70/V70-1</f>
        <v>0.43612322966326511</v>
      </c>
      <c r="AJ70" s="75">
        <f t="shared" ref="AJ70:AL84" si="26">+J70/W70-1</f>
        <v>0.39069286763191391</v>
      </c>
      <c r="AK70" s="75">
        <f t="shared" si="26"/>
        <v>1.0686219569627142</v>
      </c>
      <c r="AL70" s="116">
        <f t="shared" si="26"/>
        <v>-0.21401561039082451</v>
      </c>
    </row>
    <row r="71" spans="1:38" x14ac:dyDescent="0.25">
      <c r="A71" s="105" t="s">
        <v>24</v>
      </c>
      <c r="B71" s="59" t="s">
        <v>63</v>
      </c>
      <c r="C71" s="21">
        <v>12006208.447086543</v>
      </c>
      <c r="D71" s="36">
        <v>998792.35395574081</v>
      </c>
      <c r="E71" s="31">
        <f t="shared" si="18"/>
        <v>13005000.801042283</v>
      </c>
      <c r="F71" s="106">
        <v>1947557.09</v>
      </c>
      <c r="G71" s="66">
        <v>2048489.7300000002</v>
      </c>
      <c r="H71" s="67">
        <v>1102087.2700000003</v>
      </c>
      <c r="I71" s="67">
        <v>2336522.08</v>
      </c>
      <c r="J71" s="68">
        <f t="shared" si="19"/>
        <v>5487099.0800000001</v>
      </c>
      <c r="K71" s="107">
        <v>829690.34000000008</v>
      </c>
      <c r="L71" s="69">
        <v>1115360.0599999998</v>
      </c>
      <c r="N71" s="105" t="s">
        <v>24</v>
      </c>
      <c r="O71" s="59" t="s">
        <v>63</v>
      </c>
      <c r="P71" s="21">
        <v>9501190.6100000013</v>
      </c>
      <c r="Q71" s="36">
        <v>0</v>
      </c>
      <c r="R71" s="31">
        <f t="shared" si="20"/>
        <v>9501190.6100000013</v>
      </c>
      <c r="S71" s="106">
        <v>1602579.25</v>
      </c>
      <c r="T71" s="66">
        <v>1423125.06</v>
      </c>
      <c r="U71" s="67">
        <v>865306.14999999991</v>
      </c>
      <c r="V71" s="67">
        <v>1861639.7699999998</v>
      </c>
      <c r="W71" s="68">
        <f t="shared" ref="W71:W83" si="27">+T71+U71+V71</f>
        <v>4150070.9799999995</v>
      </c>
      <c r="X71" s="107">
        <v>391258.04000000004</v>
      </c>
      <c r="Y71" s="69">
        <v>1418397.69</v>
      </c>
      <c r="AA71" s="105" t="s">
        <v>24</v>
      </c>
      <c r="AB71" s="59" t="s">
        <v>63</v>
      </c>
      <c r="AC71" s="70">
        <f t="shared" si="21"/>
        <v>0.26365304517204513</v>
      </c>
      <c r="AD71" s="71">
        <v>0</v>
      </c>
      <c r="AE71" s="72">
        <f t="shared" si="22"/>
        <v>0.36877590765882773</v>
      </c>
      <c r="AF71" s="72">
        <f t="shared" si="22"/>
        <v>0.21526413748337259</v>
      </c>
      <c r="AG71" s="70">
        <f t="shared" si="23"/>
        <v>0.43943057962875032</v>
      </c>
      <c r="AH71" s="73">
        <f t="shared" si="24"/>
        <v>0.27363854977801827</v>
      </c>
      <c r="AI71" s="74">
        <f t="shared" si="25"/>
        <v>0.25508818497146768</v>
      </c>
      <c r="AJ71" s="75">
        <f t="shared" si="26"/>
        <v>0.32216993551276585</v>
      </c>
      <c r="AK71" s="75">
        <f t="shared" si="26"/>
        <v>1.1205707108280767</v>
      </c>
      <c r="AL71" s="116">
        <f t="shared" si="26"/>
        <v>-0.2136478592262796</v>
      </c>
    </row>
    <row r="72" spans="1:38" x14ac:dyDescent="0.25">
      <c r="A72" s="105" t="s">
        <v>89</v>
      </c>
      <c r="B72" s="59" t="s">
        <v>63</v>
      </c>
      <c r="C72" s="21">
        <v>7996385.7335184487</v>
      </c>
      <c r="D72" s="36">
        <v>665216.58066473703</v>
      </c>
      <c r="E72" s="31">
        <f t="shared" si="18"/>
        <v>8661602.3141831849</v>
      </c>
      <c r="F72" s="106">
        <v>1297113.71</v>
      </c>
      <c r="G72" s="66">
        <v>383816.8899999999</v>
      </c>
      <c r="H72" s="67">
        <v>541899.43000000005</v>
      </c>
      <c r="I72" s="67">
        <v>1273445.1100000001</v>
      </c>
      <c r="J72" s="68">
        <f t="shared" si="19"/>
        <v>2199161.4300000002</v>
      </c>
      <c r="K72" s="107">
        <v>141834.57999999999</v>
      </c>
      <c r="L72" s="69">
        <v>742853.13000000012</v>
      </c>
      <c r="N72" s="105" t="s">
        <v>89</v>
      </c>
      <c r="O72" s="59" t="s">
        <v>63</v>
      </c>
      <c r="P72" s="21">
        <v>6274490.8300000019</v>
      </c>
      <c r="Q72" s="36">
        <v>0</v>
      </c>
      <c r="R72" s="31">
        <f t="shared" si="20"/>
        <v>6274490.8300000019</v>
      </c>
      <c r="S72" s="106">
        <v>1058327.24</v>
      </c>
      <c r="T72" s="66">
        <v>284893.59999999998</v>
      </c>
      <c r="U72" s="67">
        <v>356480.70999999996</v>
      </c>
      <c r="V72" s="67">
        <v>851073.44</v>
      </c>
      <c r="W72" s="68">
        <f t="shared" si="27"/>
        <v>1492447.75</v>
      </c>
      <c r="X72" s="107">
        <v>75954.31</v>
      </c>
      <c r="Y72" s="69">
        <v>936695.60000000009</v>
      </c>
      <c r="AA72" s="105" t="s">
        <v>89</v>
      </c>
      <c r="AB72" s="59" t="s">
        <v>63</v>
      </c>
      <c r="AC72" s="70">
        <f t="shared" si="21"/>
        <v>0.27442783010943472</v>
      </c>
      <c r="AD72" s="71">
        <v>0</v>
      </c>
      <c r="AE72" s="72">
        <f t="shared" si="22"/>
        <v>0.38044704325166445</v>
      </c>
      <c r="AF72" s="72">
        <f t="shared" si="22"/>
        <v>0.22562631006266076</v>
      </c>
      <c r="AG72" s="70">
        <f t="shared" si="23"/>
        <v>0.34722889527879852</v>
      </c>
      <c r="AH72" s="73">
        <f t="shared" si="24"/>
        <v>0.52013675578687013</v>
      </c>
      <c r="AI72" s="74">
        <f t="shared" si="25"/>
        <v>0.49628110824372595</v>
      </c>
      <c r="AJ72" s="75">
        <f t="shared" si="26"/>
        <v>0.47352658074629428</v>
      </c>
      <c r="AK72" s="75">
        <f t="shared" si="26"/>
        <v>0.86736710530317485</v>
      </c>
      <c r="AL72" s="116">
        <f t="shared" si="26"/>
        <v>-0.20694286382897487</v>
      </c>
    </row>
    <row r="73" spans="1:38" x14ac:dyDescent="0.25">
      <c r="A73" s="105" t="s">
        <v>25</v>
      </c>
      <c r="B73" s="59" t="s">
        <v>59</v>
      </c>
      <c r="C73" s="21">
        <v>12090339.253788989</v>
      </c>
      <c r="D73" s="36">
        <v>1005791.1668479922</v>
      </c>
      <c r="E73" s="31">
        <f t="shared" si="18"/>
        <v>13096130.420636982</v>
      </c>
      <c r="F73" s="106">
        <v>1961204.15</v>
      </c>
      <c r="G73" s="66">
        <v>1963686.1400000001</v>
      </c>
      <c r="H73" s="67">
        <v>906243.10000000044</v>
      </c>
      <c r="I73" s="67">
        <v>2945326.459999999</v>
      </c>
      <c r="J73" s="68">
        <f t="shared" si="19"/>
        <v>5815255.6999999993</v>
      </c>
      <c r="K73" s="107">
        <v>657703.6</v>
      </c>
      <c r="L73" s="69">
        <v>1123175.71</v>
      </c>
      <c r="N73" s="105" t="s">
        <v>25</v>
      </c>
      <c r="O73" s="59" t="s">
        <v>59</v>
      </c>
      <c r="P73" s="21">
        <v>9834704.379999999</v>
      </c>
      <c r="Q73" s="36">
        <v>0</v>
      </c>
      <c r="R73" s="31">
        <f t="shared" si="20"/>
        <v>9834704.379999999</v>
      </c>
      <c r="S73" s="106">
        <v>1658833.49</v>
      </c>
      <c r="T73" s="66">
        <v>1428591.4599999995</v>
      </c>
      <c r="U73" s="67">
        <v>688978.12</v>
      </c>
      <c r="V73" s="67">
        <v>2573060.3099999991</v>
      </c>
      <c r="W73" s="68">
        <f t="shared" si="27"/>
        <v>4690629.8899999987</v>
      </c>
      <c r="X73" s="107">
        <v>334788.74</v>
      </c>
      <c r="Y73" s="69">
        <v>1468186.7500000002</v>
      </c>
      <c r="AA73" s="105" t="s">
        <v>25</v>
      </c>
      <c r="AB73" s="59" t="s">
        <v>59</v>
      </c>
      <c r="AC73" s="70">
        <f t="shared" si="21"/>
        <v>0.22935461876984142</v>
      </c>
      <c r="AD73" s="71">
        <v>0</v>
      </c>
      <c r="AE73" s="72">
        <f t="shared" si="22"/>
        <v>0.33162420695323269</v>
      </c>
      <c r="AF73" s="72">
        <f t="shared" si="22"/>
        <v>0.18227909059154568</v>
      </c>
      <c r="AG73" s="70">
        <f t="shared" si="23"/>
        <v>0.37456102390532342</v>
      </c>
      <c r="AH73" s="73">
        <f t="shared" si="24"/>
        <v>0.3153438022095687</v>
      </c>
      <c r="AI73" s="74">
        <f t="shared" si="25"/>
        <v>0.14467836161990322</v>
      </c>
      <c r="AJ73" s="75">
        <f t="shared" si="26"/>
        <v>0.23976008262719728</v>
      </c>
      <c r="AK73" s="75">
        <f t="shared" si="26"/>
        <v>0.96453321578258566</v>
      </c>
      <c r="AL73" s="116">
        <f t="shared" si="26"/>
        <v>-0.23499125026158985</v>
      </c>
    </row>
    <row r="74" spans="1:38" x14ac:dyDescent="0.25">
      <c r="A74" s="105" t="s">
        <v>26</v>
      </c>
      <c r="B74" s="59" t="s">
        <v>59</v>
      </c>
      <c r="C74" s="21">
        <v>28371258.733781766</v>
      </c>
      <c r="D74" s="36">
        <v>2360195.2623334285</v>
      </c>
      <c r="E74" s="31">
        <f t="shared" si="18"/>
        <v>30731453.996115193</v>
      </c>
      <c r="F74" s="106">
        <v>4602172.79</v>
      </c>
      <c r="G74" s="66">
        <v>8687569.2800000012</v>
      </c>
      <c r="H74" s="67">
        <v>2612340.2500000005</v>
      </c>
      <c r="I74" s="67">
        <v>4818097.3199999975</v>
      </c>
      <c r="J74" s="68">
        <f t="shared" si="19"/>
        <v>16118006.849999998</v>
      </c>
      <c r="K74" s="107">
        <v>2993971.46</v>
      </c>
      <c r="L74" s="69">
        <v>2635650.5100000002</v>
      </c>
      <c r="N74" s="105" t="s">
        <v>26</v>
      </c>
      <c r="O74" s="59" t="s">
        <v>59</v>
      </c>
      <c r="P74" s="21">
        <v>22105709.16</v>
      </c>
      <c r="Q74" s="36">
        <v>0</v>
      </c>
      <c r="R74" s="31">
        <f t="shared" si="20"/>
        <v>22105709.16</v>
      </c>
      <c r="S74" s="106">
        <v>3728601.21</v>
      </c>
      <c r="T74" s="66">
        <v>6442993.8399999989</v>
      </c>
      <c r="U74" s="67">
        <v>2097103.7599999993</v>
      </c>
      <c r="V74" s="67">
        <v>4124346.13</v>
      </c>
      <c r="W74" s="68">
        <f t="shared" si="27"/>
        <v>12664443.729999997</v>
      </c>
      <c r="X74" s="107">
        <v>1595926.58</v>
      </c>
      <c r="Y74" s="69">
        <v>3300079.8</v>
      </c>
      <c r="AA74" s="105" t="s">
        <v>26</v>
      </c>
      <c r="AB74" s="59" t="s">
        <v>59</v>
      </c>
      <c r="AC74" s="70">
        <f t="shared" si="21"/>
        <v>0.28343580965586934</v>
      </c>
      <c r="AD74" s="71">
        <v>0</v>
      </c>
      <c r="AE74" s="72">
        <f t="shared" si="22"/>
        <v>0.39020439352035674</v>
      </c>
      <c r="AF74" s="72">
        <f t="shared" si="22"/>
        <v>0.2342893569999136</v>
      </c>
      <c r="AG74" s="70">
        <f t="shared" si="23"/>
        <v>0.34837460592698677</v>
      </c>
      <c r="AH74" s="73">
        <f t="shared" si="24"/>
        <v>0.24568955519873814</v>
      </c>
      <c r="AI74" s="74">
        <f t="shared" si="25"/>
        <v>0.16820877010145541</v>
      </c>
      <c r="AJ74" s="75">
        <f t="shared" si="26"/>
        <v>0.2726975770612865</v>
      </c>
      <c r="AK74" s="75">
        <f t="shared" si="26"/>
        <v>0.87600826850067248</v>
      </c>
      <c r="AL74" s="116">
        <f t="shared" si="26"/>
        <v>-0.20133734038795048</v>
      </c>
    </row>
    <row r="75" spans="1:38" x14ac:dyDescent="0.25">
      <c r="A75" s="105" t="s">
        <v>27</v>
      </c>
      <c r="B75" s="59" t="s">
        <v>62</v>
      </c>
      <c r="C75" s="21">
        <v>7357857.6550017893</v>
      </c>
      <c r="D75" s="36">
        <v>612097.64928692568</v>
      </c>
      <c r="E75" s="31">
        <f t="shared" si="18"/>
        <v>7969955.3042887151</v>
      </c>
      <c r="F75" s="106">
        <v>1193536.48</v>
      </c>
      <c r="G75" s="66">
        <v>622324.46999999986</v>
      </c>
      <c r="H75" s="67">
        <v>126051.05999999997</v>
      </c>
      <c r="I75" s="67">
        <v>297919.42</v>
      </c>
      <c r="J75" s="68">
        <f t="shared" si="19"/>
        <v>1046294.9499999997</v>
      </c>
      <c r="K75" s="107">
        <v>155948.74</v>
      </c>
      <c r="L75" s="69">
        <v>683534.76999999967</v>
      </c>
      <c r="N75" s="105" t="s">
        <v>27</v>
      </c>
      <c r="O75" s="59" t="s">
        <v>62</v>
      </c>
      <c r="P75" s="21">
        <v>5776904.2899999982</v>
      </c>
      <c r="Q75" s="36">
        <v>0</v>
      </c>
      <c r="R75" s="31">
        <f t="shared" si="20"/>
        <v>5776904.2899999982</v>
      </c>
      <c r="S75" s="106">
        <v>974398.6100000001</v>
      </c>
      <c r="T75" s="66">
        <v>445309.9800000001</v>
      </c>
      <c r="U75" s="67">
        <v>100312.40999999997</v>
      </c>
      <c r="V75" s="67">
        <v>197866.41999999995</v>
      </c>
      <c r="W75" s="68">
        <f t="shared" si="27"/>
        <v>743488.81</v>
      </c>
      <c r="X75" s="107">
        <v>72911.51999999999</v>
      </c>
      <c r="Y75" s="69">
        <v>862412.75000000012</v>
      </c>
      <c r="AA75" s="105" t="s">
        <v>27</v>
      </c>
      <c r="AB75" s="59" t="s">
        <v>62</v>
      </c>
      <c r="AC75" s="70">
        <f t="shared" si="21"/>
        <v>0.27366791721622796</v>
      </c>
      <c r="AD75" s="71">
        <v>0</v>
      </c>
      <c r="AE75" s="72">
        <f t="shared" si="22"/>
        <v>0.37962391346606816</v>
      </c>
      <c r="AF75" s="72">
        <f t="shared" si="22"/>
        <v>0.22489550759929733</v>
      </c>
      <c r="AG75" s="70">
        <f t="shared" si="23"/>
        <v>0.39750847263741917</v>
      </c>
      <c r="AH75" s="73">
        <f t="shared" si="24"/>
        <v>0.25658490310421223</v>
      </c>
      <c r="AI75" s="74">
        <f t="shared" si="25"/>
        <v>0.50565932309282213</v>
      </c>
      <c r="AJ75" s="75">
        <f t="shared" si="26"/>
        <v>0.40727733346786965</v>
      </c>
      <c r="AK75" s="75">
        <f t="shared" si="26"/>
        <v>1.1388765451604907</v>
      </c>
      <c r="AL75" s="116">
        <f t="shared" si="26"/>
        <v>-0.20741574147645714</v>
      </c>
    </row>
    <row r="76" spans="1:38" x14ac:dyDescent="0.25">
      <c r="A76" s="105" t="s">
        <v>32</v>
      </c>
      <c r="B76" s="59" t="s">
        <v>59</v>
      </c>
      <c r="C76" s="21">
        <v>8010861.1811422538</v>
      </c>
      <c r="D76" s="36">
        <v>666420.78817708045</v>
      </c>
      <c r="E76" s="31">
        <f t="shared" si="18"/>
        <v>8677281.9693193343</v>
      </c>
      <c r="F76" s="106">
        <v>1299461.82</v>
      </c>
      <c r="G76" s="66">
        <v>1034660.2899999998</v>
      </c>
      <c r="H76" s="67">
        <v>482986.01000000007</v>
      </c>
      <c r="I76" s="67">
        <v>1834699.4500000004</v>
      </c>
      <c r="J76" s="68">
        <f t="shared" si="19"/>
        <v>3352345.75</v>
      </c>
      <c r="K76" s="107">
        <v>265233.2</v>
      </c>
      <c r="L76" s="69">
        <v>744197.8899999999</v>
      </c>
      <c r="N76" s="105" t="s">
        <v>32</v>
      </c>
      <c r="O76" s="59" t="s">
        <v>59</v>
      </c>
      <c r="P76" s="21">
        <v>6295378.1399999978</v>
      </c>
      <c r="Q76" s="36">
        <v>0</v>
      </c>
      <c r="R76" s="31">
        <f t="shared" si="20"/>
        <v>6295378.1399999978</v>
      </c>
      <c r="S76" s="106">
        <v>1061850.3400000001</v>
      </c>
      <c r="T76" s="66">
        <v>743412.02000000014</v>
      </c>
      <c r="U76" s="67">
        <v>386010.06000000017</v>
      </c>
      <c r="V76" s="67">
        <v>1389895.6499999997</v>
      </c>
      <c r="W76" s="68">
        <f t="shared" si="27"/>
        <v>2519317.73</v>
      </c>
      <c r="X76" s="107">
        <v>126201.08</v>
      </c>
      <c r="Y76" s="69">
        <v>939813.75999999978</v>
      </c>
      <c r="AA76" s="105" t="s">
        <v>32</v>
      </c>
      <c r="AB76" s="59" t="s">
        <v>59</v>
      </c>
      <c r="AC76" s="70">
        <f t="shared" si="21"/>
        <v>0.27249880833087747</v>
      </c>
      <c r="AD76" s="71">
        <v>0</v>
      </c>
      <c r="AE76" s="72">
        <f t="shared" si="22"/>
        <v>0.37835754681439004</v>
      </c>
      <c r="AF76" s="72">
        <f t="shared" si="22"/>
        <v>0.22377115780741752</v>
      </c>
      <c r="AG76" s="70">
        <f t="shared" si="23"/>
        <v>0.39177234449343401</v>
      </c>
      <c r="AH76" s="73">
        <f t="shared" si="24"/>
        <v>0.25122648357920996</v>
      </c>
      <c r="AI76" s="74">
        <f t="shared" si="25"/>
        <v>0.3200267588433714</v>
      </c>
      <c r="AJ76" s="75">
        <f t="shared" si="26"/>
        <v>0.33065619714429584</v>
      </c>
      <c r="AK76" s="75">
        <f t="shared" si="26"/>
        <v>1.1016713961560392</v>
      </c>
      <c r="AL76" s="116">
        <f t="shared" si="26"/>
        <v>-0.20814322829237986</v>
      </c>
    </row>
    <row r="77" spans="1:38" x14ac:dyDescent="0.25">
      <c r="A77" s="105" t="s">
        <v>29</v>
      </c>
      <c r="B77" s="59" t="s">
        <v>88</v>
      </c>
      <c r="C77" s="21">
        <v>6685429.8102550274</v>
      </c>
      <c r="D77" s="36">
        <v>556158.60800841276</v>
      </c>
      <c r="E77" s="31">
        <f t="shared" si="18"/>
        <v>7241588.41826344</v>
      </c>
      <c r="F77" s="106">
        <v>1084460.28</v>
      </c>
      <c r="G77" s="66">
        <v>383682.70000000007</v>
      </c>
      <c r="H77" s="67">
        <v>82711.299999999988</v>
      </c>
      <c r="I77" s="67">
        <v>112642.90999999999</v>
      </c>
      <c r="J77" s="68">
        <f t="shared" si="19"/>
        <v>579036.91</v>
      </c>
      <c r="K77" s="107">
        <v>85669.69</v>
      </c>
      <c r="L77" s="69">
        <v>621067.14999999991</v>
      </c>
      <c r="N77" s="105" t="s">
        <v>29</v>
      </c>
      <c r="O77" s="59" t="s">
        <v>88</v>
      </c>
      <c r="P77" s="21">
        <v>5277853.5599999996</v>
      </c>
      <c r="Q77" s="36">
        <v>0</v>
      </c>
      <c r="R77" s="31">
        <f t="shared" si="20"/>
        <v>5277853.5599999996</v>
      </c>
      <c r="S77" s="106">
        <v>890223.03</v>
      </c>
      <c r="T77" s="66">
        <v>276573.13000000006</v>
      </c>
      <c r="U77" s="67">
        <v>59498.419999999984</v>
      </c>
      <c r="V77" s="67">
        <v>80768.789999999994</v>
      </c>
      <c r="W77" s="68">
        <f t="shared" si="27"/>
        <v>416840.34</v>
      </c>
      <c r="X77" s="107">
        <v>40283.86</v>
      </c>
      <c r="Y77" s="69">
        <v>787911.34000000008</v>
      </c>
      <c r="AA77" s="105" t="s">
        <v>29</v>
      </c>
      <c r="AB77" s="59" t="s">
        <v>88</v>
      </c>
      <c r="AC77" s="70">
        <f t="shared" si="21"/>
        <v>0.26669482854219773</v>
      </c>
      <c r="AD77" s="71">
        <v>0</v>
      </c>
      <c r="AE77" s="72">
        <f t="shared" si="22"/>
        <v>0.37207073594202567</v>
      </c>
      <c r="AF77" s="72">
        <f t="shared" si="22"/>
        <v>0.21818942383460915</v>
      </c>
      <c r="AG77" s="70">
        <f t="shared" si="23"/>
        <v>0.38727395535495424</v>
      </c>
      <c r="AH77" s="73">
        <f t="shared" si="24"/>
        <v>0.39014279706923327</v>
      </c>
      <c r="AI77" s="74">
        <f t="shared" si="25"/>
        <v>0.39463411547950633</v>
      </c>
      <c r="AJ77" s="75">
        <f t="shared" si="26"/>
        <v>0.38910958090092729</v>
      </c>
      <c r="AK77" s="75">
        <f t="shared" si="26"/>
        <v>1.1266504749048378</v>
      </c>
      <c r="AL77" s="116">
        <f t="shared" si="26"/>
        <v>-0.21175503071195823</v>
      </c>
    </row>
    <row r="78" spans="1:38" x14ac:dyDescent="0.25">
      <c r="A78" s="105" t="s">
        <v>28</v>
      </c>
      <c r="B78" s="59" t="s">
        <v>59</v>
      </c>
      <c r="C78" s="21">
        <v>14797247.959440216</v>
      </c>
      <c r="D78" s="36">
        <v>1230977.9716561954</v>
      </c>
      <c r="E78" s="31">
        <f t="shared" si="18"/>
        <v>16028225.931096412</v>
      </c>
      <c r="F78" s="106">
        <v>2400298.58</v>
      </c>
      <c r="G78" s="66">
        <v>2519511.9600000004</v>
      </c>
      <c r="H78" s="67">
        <v>1920174.8800000006</v>
      </c>
      <c r="I78" s="67">
        <v>4263785.9899999993</v>
      </c>
      <c r="J78" s="68">
        <f t="shared" si="19"/>
        <v>8703472.8300000001</v>
      </c>
      <c r="K78" s="107">
        <v>1098707.3900000001</v>
      </c>
      <c r="L78" s="69">
        <v>1374643.7499999995</v>
      </c>
      <c r="N78" s="105" t="s">
        <v>28</v>
      </c>
      <c r="O78" s="59" t="s">
        <v>59</v>
      </c>
      <c r="P78" s="21">
        <v>11797526.379999997</v>
      </c>
      <c r="Q78" s="36">
        <v>0</v>
      </c>
      <c r="R78" s="31">
        <f t="shared" si="20"/>
        <v>11797526.379999997</v>
      </c>
      <c r="S78" s="106">
        <v>1989905.46</v>
      </c>
      <c r="T78" s="66">
        <v>1724230.71</v>
      </c>
      <c r="U78" s="67">
        <v>1497514.5899999989</v>
      </c>
      <c r="V78" s="67">
        <v>3555935.910000002</v>
      </c>
      <c r="W78" s="68">
        <f t="shared" si="27"/>
        <v>6777681.2100000009</v>
      </c>
      <c r="X78" s="107">
        <v>512631.74</v>
      </c>
      <c r="Y78" s="69">
        <v>1761209.1999999995</v>
      </c>
      <c r="AA78" s="105" t="s">
        <v>28</v>
      </c>
      <c r="AB78" s="59" t="s">
        <v>59</v>
      </c>
      <c r="AC78" s="70">
        <f t="shared" si="21"/>
        <v>0.25426699486136006</v>
      </c>
      <c r="AD78" s="71">
        <v>0</v>
      </c>
      <c r="AE78" s="72">
        <f t="shared" si="22"/>
        <v>0.35860903504895703</v>
      </c>
      <c r="AF78" s="72">
        <f t="shared" si="22"/>
        <v>0.20623749632809196</v>
      </c>
      <c r="AG78" s="70">
        <f t="shared" si="23"/>
        <v>0.46123830493658269</v>
      </c>
      <c r="AH78" s="73">
        <f t="shared" si="24"/>
        <v>0.28224118337304605</v>
      </c>
      <c r="AI78" s="74">
        <f t="shared" si="25"/>
        <v>0.19906154045391578</v>
      </c>
      <c r="AJ78" s="75">
        <f t="shared" si="26"/>
        <v>0.28413723813959058</v>
      </c>
      <c r="AK78" s="75">
        <f t="shared" si="26"/>
        <v>1.1432683625871474</v>
      </c>
      <c r="AL78" s="116">
        <f t="shared" si="26"/>
        <v>-0.21948866154003743</v>
      </c>
    </row>
    <row r="79" spans="1:38" x14ac:dyDescent="0.25">
      <c r="A79" s="105" t="s">
        <v>90</v>
      </c>
      <c r="B79" s="59" t="s">
        <v>59</v>
      </c>
      <c r="C79" s="21">
        <v>8941496.36940079</v>
      </c>
      <c r="D79" s="36">
        <v>743840.00961166632</v>
      </c>
      <c r="E79" s="31">
        <f t="shared" si="18"/>
        <v>9685336.3790124562</v>
      </c>
      <c r="F79" s="106">
        <v>1450422.4700000002</v>
      </c>
      <c r="G79" s="66">
        <v>1235345.1800000006</v>
      </c>
      <c r="H79" s="67">
        <v>402565.56999999995</v>
      </c>
      <c r="I79" s="67">
        <v>1122402.7299999997</v>
      </c>
      <c r="J79" s="68">
        <f t="shared" si="19"/>
        <v>2760313.4800000004</v>
      </c>
      <c r="K79" s="107">
        <v>349252.6</v>
      </c>
      <c r="L79" s="69">
        <v>830652.63999999955</v>
      </c>
      <c r="N79" s="105" t="s">
        <v>90</v>
      </c>
      <c r="O79" s="59" t="s">
        <v>59</v>
      </c>
      <c r="P79" s="21">
        <v>7762760.8600000013</v>
      </c>
      <c r="Q79" s="36">
        <v>0</v>
      </c>
      <c r="R79" s="31">
        <f t="shared" si="20"/>
        <v>7762760.8600000013</v>
      </c>
      <c r="S79" s="106">
        <v>1309355.8500000001</v>
      </c>
      <c r="T79" s="66">
        <v>884191.79999999935</v>
      </c>
      <c r="U79" s="67">
        <v>340571.76</v>
      </c>
      <c r="V79" s="67">
        <v>925742.57000000007</v>
      </c>
      <c r="W79" s="68">
        <f t="shared" si="27"/>
        <v>2150506.1299999994</v>
      </c>
      <c r="X79" s="107">
        <v>166818.76</v>
      </c>
      <c r="Y79" s="69">
        <v>1158873.93</v>
      </c>
      <c r="AA79" s="105" t="s">
        <v>90</v>
      </c>
      <c r="AB79" s="78" t="s">
        <v>59</v>
      </c>
      <c r="AC79" s="70">
        <f t="shared" si="21"/>
        <v>0.15184488233749205</v>
      </c>
      <c r="AD79" s="71">
        <v>0</v>
      </c>
      <c r="AE79" s="72">
        <f t="shared" si="22"/>
        <v>0.24766646218861554</v>
      </c>
      <c r="AF79" s="72">
        <f t="shared" si="22"/>
        <v>0.1077374191286502</v>
      </c>
      <c r="AG79" s="70">
        <f t="shared" si="23"/>
        <v>0.39714616217884124</v>
      </c>
      <c r="AH79" s="73">
        <f t="shared" si="24"/>
        <v>0.18202862738824832</v>
      </c>
      <c r="AI79" s="74">
        <f t="shared" si="25"/>
        <v>0.21243504012135861</v>
      </c>
      <c r="AJ79" s="75">
        <f t="shared" si="26"/>
        <v>0.28356457184337391</v>
      </c>
      <c r="AK79" s="75">
        <f t="shared" si="26"/>
        <v>1.0936050597666589</v>
      </c>
      <c r="AL79" s="116">
        <f t="shared" si="26"/>
        <v>-0.28322432794738972</v>
      </c>
    </row>
    <row r="80" spans="1:38" x14ac:dyDescent="0.25">
      <c r="A80" s="105" t="s">
        <v>30</v>
      </c>
      <c r="B80" s="59" t="s">
        <v>62</v>
      </c>
      <c r="C80" s="21">
        <v>6505043.4629430166</v>
      </c>
      <c r="D80" s="36">
        <v>541152.32977767289</v>
      </c>
      <c r="E80" s="31">
        <f t="shared" si="18"/>
        <v>7046195.7927206894</v>
      </c>
      <c r="F80" s="106">
        <v>1055199.3599999999</v>
      </c>
      <c r="G80" s="66">
        <v>277645.59999999998</v>
      </c>
      <c r="H80" s="67">
        <v>181364.15000000002</v>
      </c>
      <c r="I80" s="67">
        <v>149824.96999999994</v>
      </c>
      <c r="J80" s="68">
        <f t="shared" si="19"/>
        <v>608834.72</v>
      </c>
      <c r="K80" s="107">
        <v>72193.759999999995</v>
      </c>
      <c r="L80" s="69">
        <v>604309.55999999971</v>
      </c>
      <c r="N80" s="105" t="s">
        <v>30</v>
      </c>
      <c r="O80" s="59" t="s">
        <v>62</v>
      </c>
      <c r="P80" s="21">
        <v>5120515.55</v>
      </c>
      <c r="Q80" s="36">
        <v>0</v>
      </c>
      <c r="R80" s="31">
        <f t="shared" si="20"/>
        <v>5120515.55</v>
      </c>
      <c r="S80" s="106">
        <v>863684.59000000008</v>
      </c>
      <c r="T80" s="66">
        <v>197082.93999999994</v>
      </c>
      <c r="U80" s="67">
        <v>154923.88</v>
      </c>
      <c r="V80" s="67">
        <v>111365.74</v>
      </c>
      <c r="W80" s="68">
        <f t="shared" si="27"/>
        <v>463372.55999999994</v>
      </c>
      <c r="X80" s="107">
        <v>33098.42</v>
      </c>
      <c r="Y80" s="69">
        <v>764422.8899999999</v>
      </c>
      <c r="AA80" s="105" t="s">
        <v>30</v>
      </c>
      <c r="AB80" s="59" t="s">
        <v>62</v>
      </c>
      <c r="AC80" s="70">
        <f t="shared" si="21"/>
        <v>0.27038838168219548</v>
      </c>
      <c r="AD80" s="71">
        <v>0</v>
      </c>
      <c r="AE80" s="72">
        <f t="shared" si="22"/>
        <v>0.37607155449819696</v>
      </c>
      <c r="AF80" s="72">
        <f t="shared" si="22"/>
        <v>0.22174156192829586</v>
      </c>
      <c r="AG80" s="70">
        <f t="shared" si="23"/>
        <v>0.40877541201689027</v>
      </c>
      <c r="AH80" s="73">
        <f t="shared" si="24"/>
        <v>0.17066620071741045</v>
      </c>
      <c r="AI80" s="74">
        <f t="shared" si="25"/>
        <v>0.34534166432154034</v>
      </c>
      <c r="AJ80" s="75">
        <f t="shared" si="26"/>
        <v>0.3139205308143409</v>
      </c>
      <c r="AK80" s="75">
        <f t="shared" si="26"/>
        <v>1.1811844795008342</v>
      </c>
      <c r="AL80" s="116">
        <f t="shared" si="26"/>
        <v>-0.2094564829161516</v>
      </c>
    </row>
    <row r="81" spans="1:38" x14ac:dyDescent="0.25">
      <c r="A81" s="105" t="s">
        <v>31</v>
      </c>
      <c r="B81" s="59" t="s">
        <v>62</v>
      </c>
      <c r="C81" s="21">
        <v>8634913.8120351098</v>
      </c>
      <c r="D81" s="36">
        <v>718335.51204254862</v>
      </c>
      <c r="E81" s="31">
        <f t="shared" si="18"/>
        <v>9353249.3240776584</v>
      </c>
      <c r="F81" s="106">
        <v>1400690.95</v>
      </c>
      <c r="G81" s="66">
        <v>1819152.2400000002</v>
      </c>
      <c r="H81" s="67">
        <v>289070.95000000007</v>
      </c>
      <c r="I81" s="67">
        <v>565060.28999999992</v>
      </c>
      <c r="J81" s="68">
        <f t="shared" si="19"/>
        <v>2673283.4800000004</v>
      </c>
      <c r="K81" s="107">
        <v>416386.06</v>
      </c>
      <c r="L81" s="69">
        <v>802171.48</v>
      </c>
      <c r="N81" s="105" t="s">
        <v>31</v>
      </c>
      <c r="O81" s="59" t="s">
        <v>62</v>
      </c>
      <c r="P81" s="21">
        <v>6773443.9199999999</v>
      </c>
      <c r="Q81" s="36">
        <v>0</v>
      </c>
      <c r="R81" s="31">
        <f t="shared" si="20"/>
        <v>6773443.9199999999</v>
      </c>
      <c r="S81" s="106">
        <v>1142486.3600000001</v>
      </c>
      <c r="T81" s="66">
        <v>1314409.2800000005</v>
      </c>
      <c r="U81" s="67">
        <v>138289.45999999996</v>
      </c>
      <c r="V81" s="67">
        <v>344004.67</v>
      </c>
      <c r="W81" s="68">
        <f t="shared" si="27"/>
        <v>1796703.4100000004</v>
      </c>
      <c r="X81" s="107">
        <v>198278.09</v>
      </c>
      <c r="Y81" s="69">
        <v>1011182.46</v>
      </c>
      <c r="AA81" s="105" t="s">
        <v>31</v>
      </c>
      <c r="AB81" s="59" t="s">
        <v>62</v>
      </c>
      <c r="AC81" s="70">
        <f t="shared" si="21"/>
        <v>0.27481882392777091</v>
      </c>
      <c r="AD81" s="71">
        <v>0</v>
      </c>
      <c r="AE81" s="72">
        <f t="shared" si="22"/>
        <v>0.3808705637113563</v>
      </c>
      <c r="AF81" s="72">
        <f t="shared" si="22"/>
        <v>0.22600233931895675</v>
      </c>
      <c r="AG81" s="70">
        <f t="shared" si="23"/>
        <v>0.38400745314275286</v>
      </c>
      <c r="AH81" s="73">
        <f t="shared" si="24"/>
        <v>1.0903324808701989</v>
      </c>
      <c r="AI81" s="74">
        <f t="shared" si="25"/>
        <v>0.64259482291330516</v>
      </c>
      <c r="AJ81" s="75">
        <f t="shared" si="26"/>
        <v>0.48788245467848235</v>
      </c>
      <c r="AK81" s="75">
        <f t="shared" si="26"/>
        <v>1.1000104449261134</v>
      </c>
      <c r="AL81" s="116">
        <f t="shared" si="26"/>
        <v>-0.20669957032284758</v>
      </c>
    </row>
    <row r="82" spans="1:38" x14ac:dyDescent="0.25">
      <c r="A82" s="105" t="s">
        <v>44</v>
      </c>
      <c r="B82" s="59" t="s">
        <v>62</v>
      </c>
      <c r="C82" s="21">
        <v>6756569.8306284202</v>
      </c>
      <c r="D82" s="36">
        <v>562076.72185112571</v>
      </c>
      <c r="E82" s="31">
        <f t="shared" si="18"/>
        <v>7318646.5524795456</v>
      </c>
      <c r="F82" s="106">
        <v>1096000.08</v>
      </c>
      <c r="G82" s="66">
        <v>321592.49999999994</v>
      </c>
      <c r="H82" s="67">
        <v>517686.73999999993</v>
      </c>
      <c r="I82" s="67">
        <v>394040.33999999991</v>
      </c>
      <c r="J82" s="68">
        <f t="shared" si="19"/>
        <v>1233319.5799999998</v>
      </c>
      <c r="K82" s="107">
        <v>76460.83</v>
      </c>
      <c r="L82" s="69">
        <v>627675.95000000019</v>
      </c>
      <c r="N82" s="105" t="s">
        <v>44</v>
      </c>
      <c r="O82" s="59" t="s">
        <v>62</v>
      </c>
      <c r="P82" s="21">
        <v>5307330.0999999978</v>
      </c>
      <c r="Q82" s="36">
        <v>0</v>
      </c>
      <c r="R82" s="31">
        <f t="shared" si="20"/>
        <v>5307330.0999999978</v>
      </c>
      <c r="S82" s="106">
        <v>895194.87</v>
      </c>
      <c r="T82" s="66">
        <v>234280.2000000001</v>
      </c>
      <c r="U82" s="67">
        <v>462397.01000000013</v>
      </c>
      <c r="V82" s="67">
        <v>311803.52999999997</v>
      </c>
      <c r="W82" s="68">
        <f t="shared" si="27"/>
        <v>1008480.7400000002</v>
      </c>
      <c r="X82" s="107">
        <v>37711.82</v>
      </c>
      <c r="Y82" s="69">
        <v>792311.74000000011</v>
      </c>
      <c r="AA82" s="105" t="s">
        <v>44</v>
      </c>
      <c r="AB82" s="59" t="s">
        <v>62</v>
      </c>
      <c r="AC82" s="70">
        <f t="shared" si="21"/>
        <v>0.27306380106796513</v>
      </c>
      <c r="AD82" s="71">
        <v>0</v>
      </c>
      <c r="AE82" s="72">
        <f t="shared" si="22"/>
        <v>0.37896954110307712</v>
      </c>
      <c r="AF82" s="72">
        <f t="shared" si="22"/>
        <v>0.22431452271392049</v>
      </c>
      <c r="AG82" s="70">
        <f t="shared" si="23"/>
        <v>0.37268322291000189</v>
      </c>
      <c r="AH82" s="73">
        <f t="shared" si="24"/>
        <v>0.11957198858184603</v>
      </c>
      <c r="AI82" s="74">
        <f t="shared" si="25"/>
        <v>0.26374560288012128</v>
      </c>
      <c r="AJ82" s="75">
        <f t="shared" si="26"/>
        <v>0.22294807533954453</v>
      </c>
      <c r="AK82" s="75">
        <f t="shared" si="26"/>
        <v>1.0275030481159488</v>
      </c>
      <c r="AL82" s="116">
        <f t="shared" si="26"/>
        <v>-0.20779168310695473</v>
      </c>
    </row>
    <row r="83" spans="1:38" ht="14.25" thickBot="1" x14ac:dyDescent="0.3">
      <c r="A83" s="109" t="s">
        <v>33</v>
      </c>
      <c r="B83" s="80" t="s">
        <v>88</v>
      </c>
      <c r="C83" s="23">
        <v>26669342.0029011</v>
      </c>
      <c r="D83" s="38">
        <v>2218613.3944719345</v>
      </c>
      <c r="E83" s="33">
        <f t="shared" si="18"/>
        <v>28887955.397373036</v>
      </c>
      <c r="F83" s="110">
        <v>4326100.62</v>
      </c>
      <c r="G83" s="81">
        <v>7477169.9299999978</v>
      </c>
      <c r="H83" s="82">
        <v>2021946.9199999997</v>
      </c>
      <c r="I83" s="82">
        <v>4760439.9999999991</v>
      </c>
      <c r="J83" s="83">
        <f t="shared" si="19"/>
        <v>14259556.849999998</v>
      </c>
      <c r="K83" s="111">
        <v>2134949.5700000003</v>
      </c>
      <c r="L83" s="84">
        <v>2477544.7799999993</v>
      </c>
      <c r="N83" s="109" t="s">
        <v>33</v>
      </c>
      <c r="O83" s="80" t="s">
        <v>88</v>
      </c>
      <c r="P83" s="23">
        <v>20564927.990000006</v>
      </c>
      <c r="Q83" s="38">
        <v>0</v>
      </c>
      <c r="R83" s="33">
        <f t="shared" si="20"/>
        <v>20564927.990000006</v>
      </c>
      <c r="S83" s="110">
        <v>3468715.49</v>
      </c>
      <c r="T83" s="81">
        <v>5337228.43</v>
      </c>
      <c r="U83" s="82">
        <v>1585421.3599999999</v>
      </c>
      <c r="V83" s="82">
        <v>3847476.88</v>
      </c>
      <c r="W83" s="83">
        <f t="shared" si="27"/>
        <v>10770126.669999998</v>
      </c>
      <c r="X83" s="111">
        <v>1013263.49</v>
      </c>
      <c r="Y83" s="84">
        <v>3070062.2700000005</v>
      </c>
      <c r="AA83" s="108" t="s">
        <v>33</v>
      </c>
      <c r="AB83" s="77" t="s">
        <v>88</v>
      </c>
      <c r="AC83" s="85">
        <f t="shared" si="21"/>
        <v>0.29683614821649051</v>
      </c>
      <c r="AD83" s="86">
        <v>0</v>
      </c>
      <c r="AE83" s="87">
        <f t="shared" si="22"/>
        <v>0.40471950163989012</v>
      </c>
      <c r="AF83" s="87">
        <f t="shared" si="22"/>
        <v>0.24717655064872446</v>
      </c>
      <c r="AG83" s="85">
        <f t="shared" si="23"/>
        <v>0.4009462079553523</v>
      </c>
      <c r="AH83" s="88">
        <f t="shared" si="24"/>
        <v>0.27533725166917122</v>
      </c>
      <c r="AI83" s="89">
        <f t="shared" si="25"/>
        <v>0.23728878651507301</v>
      </c>
      <c r="AJ83" s="90">
        <f t="shared" si="26"/>
        <v>0.32399156360154491</v>
      </c>
      <c r="AK83" s="90">
        <f t="shared" si="26"/>
        <v>1.1070033521093317</v>
      </c>
      <c r="AL83" s="117">
        <f t="shared" si="26"/>
        <v>-0.1929985250755194</v>
      </c>
    </row>
    <row r="84" spans="1:38" ht="14.25" thickBot="1" x14ac:dyDescent="0.3">
      <c r="A84" s="2"/>
      <c r="B84" s="2"/>
      <c r="C84" s="24">
        <f t="shared" ref="C84:L84" si="28">+SUM(C6:C83)</f>
        <v>1237217745.6242187</v>
      </c>
      <c r="D84" s="39">
        <f t="shared" si="28"/>
        <v>102923719.00370359</v>
      </c>
      <c r="E84" s="34">
        <f t="shared" si="28"/>
        <v>1340141464.6279218</v>
      </c>
      <c r="F84" s="112">
        <f t="shared" si="28"/>
        <v>200692183.07000008</v>
      </c>
      <c r="G84" s="24">
        <f t="shared" si="28"/>
        <v>280555784.43999988</v>
      </c>
      <c r="H84" s="24">
        <f t="shared" si="28"/>
        <v>116340185.26000001</v>
      </c>
      <c r="I84" s="24">
        <f t="shared" si="28"/>
        <v>211821689.49999994</v>
      </c>
      <c r="J84" s="34">
        <f t="shared" si="28"/>
        <v>608717659.20000029</v>
      </c>
      <c r="K84" s="113">
        <f t="shared" si="28"/>
        <v>91176766.189999968</v>
      </c>
      <c r="L84" s="91">
        <f t="shared" si="28"/>
        <v>114935807.84</v>
      </c>
      <c r="N84" s="2" t="s">
        <v>49</v>
      </c>
      <c r="O84" s="2"/>
      <c r="P84" s="24">
        <f t="shared" ref="P84:Y84" si="29">+SUM(P6:P83)</f>
        <v>976042753.42999983</v>
      </c>
      <c r="Q84" s="39">
        <f t="shared" si="29"/>
        <v>0</v>
      </c>
      <c r="R84" s="34">
        <f t="shared" si="29"/>
        <v>976042753.42999983</v>
      </c>
      <c r="S84" s="112">
        <f t="shared" si="29"/>
        <v>164630511.36000004</v>
      </c>
      <c r="T84" s="24">
        <f t="shared" si="29"/>
        <v>197804401.63</v>
      </c>
      <c r="U84" s="24">
        <f t="shared" si="29"/>
        <v>89055489.740000024</v>
      </c>
      <c r="V84" s="24">
        <f t="shared" si="29"/>
        <v>166168624.76999995</v>
      </c>
      <c r="W84" s="34">
        <f t="shared" si="29"/>
        <v>453028516.1400001</v>
      </c>
      <c r="X84" s="113">
        <f t="shared" si="29"/>
        <v>42795987.800000004</v>
      </c>
      <c r="Y84" s="91">
        <f t="shared" si="29"/>
        <v>145709822.80000001</v>
      </c>
      <c r="AA84" s="2" t="s">
        <v>49</v>
      </c>
      <c r="AB84" s="2"/>
      <c r="AC84" s="92">
        <f t="shared" si="21"/>
        <v>0.26758560654889374</v>
      </c>
      <c r="AD84" s="93">
        <v>0</v>
      </c>
      <c r="AE84" s="94">
        <f t="shared" si="22"/>
        <v>0.37303561746492142</v>
      </c>
      <c r="AF84" s="94">
        <f t="shared" si="22"/>
        <v>0.2190461015524845</v>
      </c>
      <c r="AG84" s="92">
        <f t="shared" si="23"/>
        <v>0.41834955202255419</v>
      </c>
      <c r="AH84" s="95">
        <f t="shared" si="24"/>
        <v>0.30637859159113501</v>
      </c>
      <c r="AI84" s="96">
        <f t="shared" si="25"/>
        <v>0.27473937870756315</v>
      </c>
      <c r="AJ84" s="97">
        <f t="shared" si="26"/>
        <v>0.34366300908944836</v>
      </c>
      <c r="AK84" s="97">
        <f t="shared" si="26"/>
        <v>1.1304979947208968</v>
      </c>
      <c r="AL84" s="118">
        <f t="shared" si="26"/>
        <v>-0.21120068893529675</v>
      </c>
    </row>
    <row r="85" spans="1:38" ht="11.25" customHeight="1" thickBot="1" x14ac:dyDescent="0.3">
      <c r="F85" s="119"/>
      <c r="K85" s="119"/>
      <c r="L85" s="119"/>
      <c r="M85" s="45"/>
      <c r="S85" s="119"/>
      <c r="X85" s="119"/>
      <c r="Y85" s="119"/>
      <c r="AE85" s="8"/>
      <c r="AF85" s="8"/>
      <c r="AG85" s="8"/>
      <c r="AH85" s="8"/>
      <c r="AI85" s="8"/>
      <c r="AJ85" s="8"/>
      <c r="AK85" s="8"/>
      <c r="AL85" s="8"/>
    </row>
    <row r="86" spans="1:38" ht="14.25" thickBot="1" x14ac:dyDescent="0.3">
      <c r="E86" s="2"/>
      <c r="F86" s="40">
        <f>SUM(E84:F84)</f>
        <v>1540833647.697922</v>
      </c>
      <c r="G86" s="2"/>
      <c r="H86" s="3"/>
      <c r="I86" s="3"/>
      <c r="J86" s="3"/>
      <c r="K86" s="40">
        <f>+J84+K84</f>
        <v>699894425.39000022</v>
      </c>
      <c r="L86" s="98">
        <f>SUM(L84)</f>
        <v>114935807.84</v>
      </c>
      <c r="M86" s="45"/>
      <c r="R86" s="2"/>
      <c r="S86" s="40">
        <f>SUM(R84:S84)</f>
        <v>1140673264.79</v>
      </c>
      <c r="T86" s="2"/>
      <c r="U86" s="3"/>
      <c r="V86" s="3"/>
      <c r="W86" s="3"/>
      <c r="X86" s="40">
        <f>+W84+X84</f>
        <v>495824503.94000012</v>
      </c>
      <c r="Y86" s="98">
        <f>SUM(Y84)</f>
        <v>145709822.80000001</v>
      </c>
      <c r="AE86" s="5"/>
      <c r="AF86" s="6">
        <f>+(F86-S86
)/S86</f>
        <v>0.35081069685769506</v>
      </c>
      <c r="AG86" s="5"/>
      <c r="AH86" s="7"/>
      <c r="AI86" s="7"/>
      <c r="AJ86" s="7"/>
      <c r="AK86" s="6">
        <f>+(K86-X86)/X86</f>
        <v>0.41157691850319417</v>
      </c>
      <c r="AL86" s="6">
        <f>+(L86-Y86)/Y86</f>
        <v>-0.21120068893529673</v>
      </c>
    </row>
  </sheetData>
  <autoFilter ref="A3:L84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8">
    <mergeCell ref="C4:F4"/>
    <mergeCell ref="G4:K4"/>
    <mergeCell ref="P4:S4"/>
    <mergeCell ref="T4:X4"/>
    <mergeCell ref="AC4:AF4"/>
    <mergeCell ref="AG4:AK4"/>
    <mergeCell ref="A1:L1"/>
    <mergeCell ref="N1:Y1"/>
    <mergeCell ref="AA1:AL1"/>
    <mergeCell ref="A3:A5"/>
    <mergeCell ref="C3:K3"/>
    <mergeCell ref="L3:L5"/>
    <mergeCell ref="N3:N5"/>
    <mergeCell ref="P3:X3"/>
    <mergeCell ref="Y3:Y5"/>
    <mergeCell ref="AA3:AA5"/>
    <mergeCell ref="AC3:AK3"/>
    <mergeCell ref="AL3:AL5"/>
  </mergeCells>
  <printOptions horizontalCentered="1" verticalCentered="1"/>
  <pageMargins left="0.43307086614173229" right="0.15748031496062992" top="0.39370078740157483" bottom="0.15748031496062992" header="0.1574803149606299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May. 2017 vs 2016</vt:lpstr>
      <vt:lpstr>Acumulado May. 2017 vs 2016</vt:lpstr>
      <vt:lpstr>'Acumulado May. 2017 vs 2016'!Títulos_a_imprimir</vt:lpstr>
      <vt:lpstr>'May. 2017 vs 2016'!Títulos_a_imprimir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DGRM</dc:creator>
  <cp:lastModifiedBy>Anabella C</cp:lastModifiedBy>
  <cp:lastPrinted>2017-07-05T16:16:06Z</cp:lastPrinted>
  <dcterms:created xsi:type="dcterms:W3CDTF">2016-11-11T12:47:15Z</dcterms:created>
  <dcterms:modified xsi:type="dcterms:W3CDTF">2017-07-05T16:23:28Z</dcterms:modified>
</cp:coreProperties>
</file>