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75" windowWidth="17055" windowHeight="10530" activeTab="0"/>
  </bookViews>
  <sheets>
    <sheet name="May. 2018 vs 2017" sheetId="1" r:id="rId1"/>
    <sheet name="Acumulado May. 2018 vs 2017" sheetId="2" r:id="rId2"/>
    <sheet name="Gráficos" sheetId="3" r:id="rId3"/>
  </sheets>
  <definedNames>
    <definedName name="Datos_1">#REF!</definedName>
    <definedName name="_xlnm.Print_Titles" localSheetId="1">'Acumulado May. 2018 vs 2017'!$1:$5</definedName>
    <definedName name="_xlnm.Print_Titles" localSheetId="0">'May. 2018 vs 2017'!$1:$5</definedName>
  </definedNames>
  <calcPr fullCalcOnLoad="1"/>
</workbook>
</file>

<file path=xl/sharedStrings.xml><?xml version="1.0" encoding="utf-8"?>
<sst xmlns="http://schemas.openxmlformats.org/spreadsheetml/2006/main" count="1068" uniqueCount="114">
  <si>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</si>
  <si>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</si>
  <si>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</si>
  <si>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</si>
  <si>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</si>
  <si>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</si>
  <si>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</si>
  <si>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</si>
  <si>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</si>
  <si>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</si>
  <si>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</si>
  <si>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</si>
  <si>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</si>
  <si>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</si>
  <si>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</si>
  <si>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</si>
  <si>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</si>
  <si>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</si>
  <si>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</si>
  <si>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</si>
  <si>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</si>
  <si>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</si>
  <si>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</si>
  <si>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</si>
  <si>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</si>
  <si>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</si>
  <si>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</si>
  <si>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</si>
  <si>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</si>
  <si>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</si>
  <si>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</si>
  <si>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</si>
  <si>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</si>
  <si>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</si>
  <si>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</si>
  <si>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</si>
  <si>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</si>
  <si>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</si>
  <si>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</si>
  <si>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</si>
  <si>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</si>
  <si>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</si>
  <si>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</si>
  <si>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</si>
  <si>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</si>
  <si>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</si>
  <si>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</si>
  <si>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</si>
  <si>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</si>
  <si>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</si>
  <si>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</si>
  <si>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</si>
  <si>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</si>
  <si>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</si>
  <si>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</si>
  <si>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</si>
  <si>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</si>
  <si>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</si>
  <si>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</si>
  <si>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Cambiemos</t>
  </si>
  <si>
    <t>1º DE MAYO</t>
  </si>
  <si>
    <t>ALCARÁZ</t>
  </si>
  <si>
    <t>FPV</t>
  </si>
  <si>
    <t>Vecinalista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</si>
  <si>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</si>
  <si>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</si>
  <si>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</si>
  <si>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</si>
  <si>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</si>
  <si>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</si>
  <si>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</si>
  <si>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</si>
  <si>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</si>
  <si>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</si>
  <si>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</si>
  <si>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</si>
  <si>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</si>
  <si>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</si>
  <si>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</si>
  <si>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</si>
  <si>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</si>
  <si>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</si>
  <si>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</si>
  <si>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</si>
  <si>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</si>
  <si>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</si>
  <si>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</si>
  <si>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</si>
  <si>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Unión Popular</t>
  </si>
  <si>
    <t>VALLE MARÍA</t>
  </si>
  <si>
    <t>VILLA HERNANDARIAS</t>
  </si>
  <si>
    <t>Partido Político</t>
  </si>
  <si>
    <t>LIQUIDACIÓN DE COPARTICIPACIÓN DE IMPUESTOS NACIONALES Y PROVINCIALES Y DISTRIBUCIÓN DEL FONDO FEDERAL SOLIDARIO</t>
  </si>
  <si>
    <t>Copa. Diaria Normal</t>
  </si>
  <si>
    <t>SAN JAIME DE LA FRONTERA</t>
  </si>
  <si>
    <t>desde</t>
  </si>
  <si>
    <t>Fondo Federal Solidario</t>
  </si>
  <si>
    <t>Período:</t>
  </si>
  <si>
    <t>Coparticipación Nacional</t>
  </si>
  <si>
    <t>Coparticipación Provincial</t>
  </si>
  <si>
    <t>Año 2017</t>
  </si>
  <si>
    <t>Reducción de la detracción del 15%  (1)</t>
  </si>
  <si>
    <t>Reducción de la detracción del 15%  (2)</t>
  </si>
  <si>
    <t xml:space="preserve">Reducción de la detracción del 15% </t>
  </si>
  <si>
    <t>Reducción de la detracción del 15%</t>
  </si>
  <si>
    <t>(2) Corresponde al 6% de reduccion de la detraccion conforme Art. 1 del Acuerdo Nacion-Provincias.</t>
  </si>
  <si>
    <t>(1) Corresponde al 9% de reduccion de la detraccion conforme Art. 1 del Acuerdo Nacion-Provincias.</t>
  </si>
  <si>
    <t>Año 2018</t>
  </si>
  <si>
    <t>Acumulado a 05/2018</t>
  </si>
  <si>
    <t>05/2018</t>
  </si>
  <si>
    <t>05/2017</t>
  </si>
  <si>
    <t>05/2018 vs 05/2017</t>
  </si>
  <si>
    <t>Acumulado a 05/2017</t>
  </si>
  <si>
    <t>Acumulado a 05/2018 vs Acumulado a 05/2017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</si>
</sst>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_ * #,##0.0_ ;_ * \-#,##0.0_ ;_ * &quot;-&quot;??_ ;_ @_ "/>
    <numFmt numFmtId="174" formatCode="_ * #,##0_ ;_ * \-#,##0_ ;_ * &quot;-&quot;??_ ;_ @_ "/>
    <numFmt numFmtId="175" formatCode="_(&quot;$&quot;* #,##0_);_(&quot;$&quot;* \(#,##0\);_(&quot;$&quot;* &quot;-&quot;_);_(@_)"/>
    <numFmt numFmtId="176" formatCode="_(\$* #,##0_);_(\$* \(#,##0\);_(\$* &quot;-&quot;_);_(@_)"/>
    <numFmt numFmtId="177" formatCode="\$\ #,##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5.5"/>
      <color indexed="8"/>
      <name val="Century Gothic"/>
      <family val="0"/>
    </font>
    <font>
      <sz val="11"/>
      <color indexed="8"/>
      <name val="Century Gothic"/>
      <family val="0"/>
    </font>
    <font>
      <sz val="9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0"/>
      <color indexed="9"/>
      <name val="MS Sans Serif"/>
      <family val="2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0">
    <xf numFmtId="0" fontId="0" fillId="0" borderId="0" xfId="0" applyAlignment="1">
      <alignment/>
    </xf>
    <xf numFmtId="171" fontId="6" fillId="0" borderId="0" xfId="49" applyFont="1" applyAlignment="1">
      <alignment/>
    </xf>
    <xf numFmtId="171" fontId="6" fillId="0" borderId="10" xfId="49" applyFont="1" applyBorder="1" applyAlignment="1">
      <alignment/>
    </xf>
    <xf numFmtId="171" fontId="6" fillId="0" borderId="11" xfId="49" applyFont="1" applyBorder="1" applyAlignment="1">
      <alignment/>
    </xf>
    <xf numFmtId="171" fontId="7" fillId="0" borderId="12" xfId="49" applyFont="1" applyBorder="1" applyAlignment="1">
      <alignment horizontal="center" vertical="center" wrapText="1"/>
    </xf>
    <xf numFmtId="9" fontId="6" fillId="0" borderId="10" xfId="60" applyFont="1" applyBorder="1" applyAlignment="1">
      <alignment/>
    </xf>
    <xf numFmtId="9" fontId="6" fillId="0" borderId="13" xfId="60" applyFont="1" applyBorder="1" applyAlignment="1">
      <alignment/>
    </xf>
    <xf numFmtId="9" fontId="6" fillId="0" borderId="11" xfId="60" applyFont="1" applyBorder="1" applyAlignment="1">
      <alignment/>
    </xf>
    <xf numFmtId="9" fontId="6" fillId="0" borderId="0" xfId="60" applyFont="1" applyAlignment="1">
      <alignment/>
    </xf>
    <xf numFmtId="49" fontId="9" fillId="0" borderId="0" xfId="49" applyNumberFormat="1" applyFont="1" applyAlignment="1">
      <alignment horizontal="center" vertical="center"/>
    </xf>
    <xf numFmtId="171" fontId="10" fillId="0" borderId="14" xfId="49" applyFont="1" applyBorder="1" applyAlignment="1">
      <alignment horizontal="center" vertical="center" wrapText="1"/>
    </xf>
    <xf numFmtId="14" fontId="10" fillId="0" borderId="15" xfId="49" applyNumberFormat="1" applyFont="1" applyBorder="1" applyAlignment="1">
      <alignment horizontal="center" vertical="center" wrapText="1"/>
    </xf>
    <xf numFmtId="49" fontId="6" fillId="0" borderId="0" xfId="49" applyNumberFormat="1" applyFont="1" applyAlignment="1">
      <alignment/>
    </xf>
    <xf numFmtId="171" fontId="7" fillId="0" borderId="16" xfId="49" applyFont="1" applyBorder="1" applyAlignment="1">
      <alignment horizontal="center" vertical="center" wrapText="1"/>
    </xf>
    <xf numFmtId="171" fontId="10" fillId="0" borderId="17" xfId="49" applyFont="1" applyBorder="1" applyAlignment="1">
      <alignment horizontal="center" vertical="center" wrapText="1"/>
    </xf>
    <xf numFmtId="14" fontId="10" fillId="0" borderId="18" xfId="49" applyNumberFormat="1" applyFont="1" applyBorder="1" applyAlignment="1">
      <alignment horizontal="center" vertical="center" wrapText="1"/>
    </xf>
    <xf numFmtId="171" fontId="6" fillId="0" borderId="19" xfId="49" applyFont="1" applyBorder="1" applyAlignment="1">
      <alignment horizontal="center" vertical="center" wrapText="1"/>
    </xf>
    <xf numFmtId="171" fontId="6" fillId="0" borderId="20" xfId="49" applyFont="1" applyBorder="1" applyAlignment="1">
      <alignment horizontal="center" vertical="center" wrapText="1"/>
    </xf>
    <xf numFmtId="171" fontId="6" fillId="0" borderId="0" xfId="49" applyFont="1" applyAlignment="1">
      <alignment vertical="center"/>
    </xf>
    <xf numFmtId="14" fontId="10" fillId="0" borderId="21" xfId="49" applyNumberFormat="1" applyFont="1" applyBorder="1" applyAlignment="1">
      <alignment horizontal="center" vertical="center" wrapText="1"/>
    </xf>
    <xf numFmtId="14" fontId="10" fillId="0" borderId="22" xfId="49" applyNumberFormat="1" applyFont="1" applyBorder="1" applyAlignment="1">
      <alignment horizontal="center" vertical="center" wrapText="1"/>
    </xf>
    <xf numFmtId="174" fontId="8" fillId="33" borderId="23" xfId="49" applyNumberFormat="1" applyFont="1" applyFill="1" applyBorder="1" applyAlignment="1">
      <alignment horizontal="left"/>
    </xf>
    <xf numFmtId="174" fontId="8" fillId="33" borderId="24" xfId="49" applyNumberFormat="1" applyFont="1" applyFill="1" applyBorder="1" applyAlignment="1">
      <alignment horizontal="left"/>
    </xf>
    <xf numFmtId="174" fontId="6" fillId="33" borderId="24" xfId="49" applyNumberFormat="1" applyFont="1" applyFill="1" applyBorder="1" applyAlignment="1">
      <alignment horizontal="left"/>
    </xf>
    <xf numFmtId="174" fontId="8" fillId="33" borderId="25" xfId="49" applyNumberFormat="1" applyFont="1" applyFill="1" applyBorder="1" applyAlignment="1">
      <alignment horizontal="left"/>
    </xf>
    <xf numFmtId="174" fontId="6" fillId="0" borderId="10" xfId="49" applyNumberFormat="1" applyFont="1" applyBorder="1" applyAlignment="1">
      <alignment/>
    </xf>
    <xf numFmtId="171" fontId="6" fillId="2" borderId="13" xfId="49" applyFont="1" applyFill="1" applyBorder="1" applyAlignment="1">
      <alignment horizontal="center" vertical="center" wrapText="1"/>
    </xf>
    <xf numFmtId="171" fontId="6" fillId="2" borderId="26" xfId="49" applyFont="1" applyFill="1" applyBorder="1" applyAlignment="1">
      <alignment horizontal="center" vertical="center" wrapText="1"/>
    </xf>
    <xf numFmtId="174" fontId="8" fillId="2" borderId="27" xfId="49" applyNumberFormat="1" applyFont="1" applyFill="1" applyBorder="1" applyAlignment="1">
      <alignment horizontal="left"/>
    </xf>
    <xf numFmtId="174" fontId="8" fillId="2" borderId="28" xfId="49" applyNumberFormat="1" applyFont="1" applyFill="1" applyBorder="1" applyAlignment="1">
      <alignment horizontal="left"/>
    </xf>
    <xf numFmtId="174" fontId="6" fillId="2" borderId="28" xfId="49" applyNumberFormat="1" applyFont="1" applyFill="1" applyBorder="1" applyAlignment="1">
      <alignment horizontal="left"/>
    </xf>
    <xf numFmtId="174" fontId="8" fillId="2" borderId="29" xfId="49" applyNumberFormat="1" applyFont="1" applyFill="1" applyBorder="1" applyAlignment="1">
      <alignment horizontal="left"/>
    </xf>
    <xf numFmtId="174" fontId="6" fillId="2" borderId="26" xfId="49" applyNumberFormat="1" applyFont="1" applyFill="1" applyBorder="1" applyAlignment="1">
      <alignment/>
    </xf>
    <xf numFmtId="174" fontId="8" fillId="33" borderId="30" xfId="49" applyNumberFormat="1" applyFont="1" applyFill="1" applyBorder="1" applyAlignment="1">
      <alignment horizontal="left"/>
    </xf>
    <xf numFmtId="174" fontId="8" fillId="33" borderId="31" xfId="49" applyNumberFormat="1" applyFont="1" applyFill="1" applyBorder="1" applyAlignment="1">
      <alignment horizontal="left"/>
    </xf>
    <xf numFmtId="174" fontId="6" fillId="33" borderId="31" xfId="49" applyNumberFormat="1" applyFont="1" applyFill="1" applyBorder="1" applyAlignment="1">
      <alignment horizontal="left"/>
    </xf>
    <xf numFmtId="174" fontId="8" fillId="33" borderId="32" xfId="49" applyNumberFormat="1" applyFont="1" applyFill="1" applyBorder="1" applyAlignment="1">
      <alignment horizontal="left"/>
    </xf>
    <xf numFmtId="174" fontId="6" fillId="0" borderId="22" xfId="49" applyNumberFormat="1" applyFont="1" applyBorder="1" applyAlignment="1">
      <alignment/>
    </xf>
    <xf numFmtId="174" fontId="6" fillId="0" borderId="13" xfId="49" applyNumberFormat="1" applyFont="1" applyBorder="1" applyAlignment="1">
      <alignment/>
    </xf>
    <xf numFmtId="171" fontId="6" fillId="2" borderId="33" xfId="49" applyFont="1" applyFill="1" applyBorder="1" applyAlignment="1">
      <alignment horizontal="center" vertical="center" wrapText="1"/>
    </xf>
    <xf numFmtId="0" fontId="0" fillId="0" borderId="0" xfId="58">
      <alignment/>
      <protection/>
    </xf>
    <xf numFmtId="0" fontId="0" fillId="0" borderId="0" xfId="58" applyAlignment="1">
      <alignment vertical="center"/>
      <protection/>
    </xf>
    <xf numFmtId="14" fontId="10" fillId="0" borderId="34" xfId="49" applyNumberFormat="1" applyFont="1" applyBorder="1" applyAlignment="1">
      <alignment horizontal="center" vertical="center" wrapText="1"/>
    </xf>
    <xf numFmtId="14" fontId="10" fillId="0" borderId="35" xfId="49" applyNumberFormat="1" applyFont="1" applyBorder="1" applyAlignment="1">
      <alignment horizontal="center" vertical="center" wrapText="1"/>
    </xf>
    <xf numFmtId="171" fontId="6" fillId="0" borderId="21" xfId="49" applyFont="1" applyBorder="1" applyAlignment="1">
      <alignment horizontal="center" vertical="center" wrapText="1"/>
    </xf>
    <xf numFmtId="171" fontId="6" fillId="0" borderId="36" xfId="49" applyFont="1" applyBorder="1" applyAlignment="1">
      <alignment horizontal="center" vertical="center" wrapText="1"/>
    </xf>
    <xf numFmtId="171" fontId="6" fillId="0" borderId="37" xfId="49" applyFont="1" applyBorder="1" applyAlignment="1">
      <alignment horizontal="center" vertical="center" wrapText="1"/>
    </xf>
    <xf numFmtId="171" fontId="6" fillId="0" borderId="38" xfId="58" applyNumberFormat="1" applyFont="1" applyFill="1" applyBorder="1">
      <alignment/>
      <protection/>
    </xf>
    <xf numFmtId="0" fontId="8" fillId="33" borderId="38" xfId="57" applyFont="1" applyFill="1" applyBorder="1" applyAlignment="1">
      <alignment horizontal="left"/>
      <protection/>
    </xf>
    <xf numFmtId="174" fontId="6" fillId="0" borderId="38" xfId="49" applyNumberFormat="1" applyFont="1" applyBorder="1" applyAlignment="1">
      <alignment/>
    </xf>
    <xf numFmtId="174" fontId="6" fillId="0" borderId="39" xfId="49" applyNumberFormat="1" applyFont="1" applyBorder="1" applyAlignment="1">
      <alignment/>
    </xf>
    <xf numFmtId="174" fontId="6" fillId="2" borderId="40" xfId="49" applyNumberFormat="1" applyFont="1" applyFill="1" applyBorder="1" applyAlignment="1">
      <alignment/>
    </xf>
    <xf numFmtId="174" fontId="6" fillId="10" borderId="40" xfId="49" applyNumberFormat="1" applyFont="1" applyFill="1" applyBorder="1" applyAlignment="1">
      <alignment/>
    </xf>
    <xf numFmtId="171" fontId="6" fillId="0" borderId="24" xfId="58" applyNumberFormat="1" applyFont="1" applyFill="1" applyBorder="1">
      <alignment/>
      <protection/>
    </xf>
    <xf numFmtId="0" fontId="8" fillId="33" borderId="24" xfId="57" applyFont="1" applyFill="1" applyBorder="1" applyAlignment="1">
      <alignment horizontal="left"/>
      <protection/>
    </xf>
    <xf numFmtId="9" fontId="8" fillId="33" borderId="41" xfId="60" applyFont="1" applyFill="1" applyBorder="1" applyAlignment="1">
      <alignment horizontal="right"/>
    </xf>
    <xf numFmtId="9" fontId="8" fillId="2" borderId="12" xfId="60" applyFont="1" applyFill="1" applyBorder="1" applyAlignment="1">
      <alignment horizontal="right"/>
    </xf>
    <xf numFmtId="9" fontId="8" fillId="33" borderId="30" xfId="60" applyFont="1" applyFill="1" applyBorder="1" applyAlignment="1">
      <alignment horizontal="right"/>
    </xf>
    <xf numFmtId="9" fontId="8" fillId="33" borderId="42" xfId="60" applyFont="1" applyFill="1" applyBorder="1" applyAlignment="1">
      <alignment horizontal="right"/>
    </xf>
    <xf numFmtId="9" fontId="8" fillId="2" borderId="43" xfId="60" applyFont="1" applyFill="1" applyBorder="1" applyAlignment="1">
      <alignment horizontal="right"/>
    </xf>
    <xf numFmtId="174" fontId="6" fillId="0" borderId="24" xfId="49" applyNumberFormat="1" applyFont="1" applyBorder="1" applyAlignment="1">
      <alignment/>
    </xf>
    <xf numFmtId="174" fontId="6" fillId="0" borderId="44" xfId="49" applyNumberFormat="1" applyFont="1" applyBorder="1" applyAlignment="1">
      <alignment/>
    </xf>
    <xf numFmtId="174" fontId="6" fillId="2" borderId="28" xfId="49" applyNumberFormat="1" applyFont="1" applyFill="1" applyBorder="1" applyAlignment="1">
      <alignment/>
    </xf>
    <xf numFmtId="174" fontId="6" fillId="10" borderId="28" xfId="49" applyNumberFormat="1" applyFont="1" applyFill="1" applyBorder="1" applyAlignment="1">
      <alignment/>
    </xf>
    <xf numFmtId="9" fontId="8" fillId="33" borderId="45" xfId="60" applyFont="1" applyFill="1" applyBorder="1" applyAlignment="1">
      <alignment horizontal="right"/>
    </xf>
    <xf numFmtId="9" fontId="8" fillId="2" borderId="28" xfId="60" applyFont="1" applyFill="1" applyBorder="1" applyAlignment="1">
      <alignment horizontal="right"/>
    </xf>
    <xf numFmtId="9" fontId="8" fillId="33" borderId="31" xfId="60" applyFont="1" applyFill="1" applyBorder="1" applyAlignment="1">
      <alignment horizontal="right"/>
    </xf>
    <xf numFmtId="9" fontId="8" fillId="33" borderId="46" xfId="60" applyFont="1" applyFill="1" applyBorder="1" applyAlignment="1">
      <alignment horizontal="right"/>
    </xf>
    <xf numFmtId="9" fontId="8" fillId="2" borderId="47" xfId="60" applyFont="1" applyFill="1" applyBorder="1" applyAlignment="1">
      <alignment horizontal="right"/>
    </xf>
    <xf numFmtId="171" fontId="6" fillId="0" borderId="23" xfId="58" applyNumberFormat="1" applyFont="1" applyFill="1" applyBorder="1">
      <alignment/>
      <protection/>
    </xf>
    <xf numFmtId="0" fontId="8" fillId="33" borderId="23" xfId="57" applyFont="1" applyFill="1" applyBorder="1" applyAlignment="1">
      <alignment horizontal="left"/>
      <protection/>
    </xf>
    <xf numFmtId="0" fontId="6" fillId="33" borderId="24" xfId="57" applyFont="1" applyFill="1" applyBorder="1" applyAlignment="1">
      <alignment horizontal="left"/>
      <protection/>
    </xf>
    <xf numFmtId="171" fontId="6" fillId="0" borderId="48" xfId="58" applyNumberFormat="1" applyFont="1" applyFill="1" applyBorder="1">
      <alignment/>
      <protection/>
    </xf>
    <xf numFmtId="0" fontId="8" fillId="33" borderId="48" xfId="57" applyFont="1" applyFill="1" applyBorder="1" applyAlignment="1">
      <alignment horizontal="left"/>
      <protection/>
    </xf>
    <xf numFmtId="174" fontId="6" fillId="0" borderId="48" xfId="49" applyNumberFormat="1" applyFont="1" applyBorder="1" applyAlignment="1">
      <alignment/>
    </xf>
    <xf numFmtId="174" fontId="6" fillId="0" borderId="49" xfId="49" applyNumberFormat="1" applyFont="1" applyBorder="1" applyAlignment="1">
      <alignment/>
    </xf>
    <xf numFmtId="174" fontId="6" fillId="2" borderId="50" xfId="49" applyNumberFormat="1" applyFont="1" applyFill="1" applyBorder="1" applyAlignment="1">
      <alignment/>
    </xf>
    <xf numFmtId="174" fontId="6" fillId="10" borderId="50" xfId="49" applyNumberFormat="1" applyFont="1" applyFill="1" applyBorder="1" applyAlignment="1">
      <alignment/>
    </xf>
    <xf numFmtId="9" fontId="8" fillId="33" borderId="51" xfId="60" applyFont="1" applyFill="1" applyBorder="1" applyAlignment="1">
      <alignment horizontal="right"/>
    </xf>
    <xf numFmtId="9" fontId="8" fillId="2" borderId="29" xfId="60" applyFont="1" applyFill="1" applyBorder="1" applyAlignment="1">
      <alignment horizontal="right"/>
    </xf>
    <xf numFmtId="9" fontId="8" fillId="33" borderId="32" xfId="60" applyFont="1" applyFill="1" applyBorder="1" applyAlignment="1">
      <alignment horizontal="right"/>
    </xf>
    <xf numFmtId="9" fontId="8" fillId="33" borderId="52" xfId="60" applyFont="1" applyFill="1" applyBorder="1" applyAlignment="1">
      <alignment horizontal="right"/>
    </xf>
    <xf numFmtId="9" fontId="8" fillId="2" borderId="53" xfId="60" applyFont="1" applyFill="1" applyBorder="1" applyAlignment="1">
      <alignment horizontal="right"/>
    </xf>
    <xf numFmtId="174" fontId="6" fillId="10" borderId="26" xfId="49" applyNumberFormat="1" applyFont="1" applyFill="1" applyBorder="1" applyAlignment="1">
      <alignment/>
    </xf>
    <xf numFmtId="9" fontId="8" fillId="33" borderId="21" xfId="60" applyFont="1" applyFill="1" applyBorder="1" applyAlignment="1">
      <alignment horizontal="right"/>
    </xf>
    <xf numFmtId="9" fontId="8" fillId="2" borderId="26" xfId="60" applyFont="1" applyFill="1" applyBorder="1" applyAlignment="1">
      <alignment horizontal="right"/>
    </xf>
    <xf numFmtId="9" fontId="8" fillId="33" borderId="22" xfId="60" applyFont="1" applyFill="1" applyBorder="1" applyAlignment="1">
      <alignment horizontal="right"/>
    </xf>
    <xf numFmtId="9" fontId="8" fillId="33" borderId="37" xfId="60" applyFont="1" applyFill="1" applyBorder="1" applyAlignment="1">
      <alignment horizontal="right"/>
    </xf>
    <xf numFmtId="9" fontId="8" fillId="2" borderId="13" xfId="60" applyFont="1" applyFill="1" applyBorder="1" applyAlignment="1">
      <alignment horizontal="right"/>
    </xf>
    <xf numFmtId="174" fontId="6" fillId="0" borderId="26" xfId="49" applyNumberFormat="1" applyFont="1" applyBorder="1" applyAlignment="1">
      <alignment/>
    </xf>
    <xf numFmtId="174" fontId="6" fillId="0" borderId="0" xfId="49" applyNumberFormat="1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171" fontId="6" fillId="0" borderId="38" xfId="57" applyNumberFormat="1" applyFont="1" applyFill="1" applyBorder="1">
      <alignment/>
      <protection/>
    </xf>
    <xf numFmtId="174" fontId="6" fillId="2" borderId="54" xfId="49" applyNumberFormat="1" applyFont="1" applyFill="1" applyBorder="1" applyAlignment="1">
      <alignment/>
    </xf>
    <xf numFmtId="174" fontId="6" fillId="2" borderId="55" xfId="49" applyNumberFormat="1" applyFont="1" applyFill="1" applyBorder="1" applyAlignment="1">
      <alignment/>
    </xf>
    <xf numFmtId="171" fontId="6" fillId="0" borderId="24" xfId="57" applyNumberFormat="1" applyFont="1" applyFill="1" applyBorder="1">
      <alignment/>
      <protection/>
    </xf>
    <xf numFmtId="174" fontId="6" fillId="2" borderId="47" xfId="49" applyNumberFormat="1" applyFont="1" applyFill="1" applyBorder="1" applyAlignment="1">
      <alignment/>
    </xf>
    <xf numFmtId="174" fontId="6" fillId="2" borderId="56" xfId="49" applyNumberFormat="1" applyFont="1" applyFill="1" applyBorder="1" applyAlignment="1">
      <alignment/>
    </xf>
    <xf numFmtId="171" fontId="6" fillId="0" borderId="23" xfId="57" applyNumberFormat="1" applyFont="1" applyFill="1" applyBorder="1">
      <alignment/>
      <protection/>
    </xf>
    <xf numFmtId="171" fontId="6" fillId="0" borderId="48" xfId="57" applyNumberFormat="1" applyFont="1" applyFill="1" applyBorder="1">
      <alignment/>
      <protection/>
    </xf>
    <xf numFmtId="174" fontId="6" fillId="2" borderId="53" xfId="49" applyNumberFormat="1" applyFont="1" applyFill="1" applyBorder="1" applyAlignment="1">
      <alignment/>
    </xf>
    <xf numFmtId="174" fontId="6" fillId="2" borderId="57" xfId="49" applyNumberFormat="1" applyFont="1" applyFill="1" applyBorder="1" applyAlignment="1">
      <alignment/>
    </xf>
    <xf numFmtId="174" fontId="6" fillId="2" borderId="13" xfId="49" applyNumberFormat="1" applyFont="1" applyFill="1" applyBorder="1" applyAlignment="1">
      <alignment/>
    </xf>
    <xf numFmtId="174" fontId="6" fillId="2" borderId="11" xfId="49" applyNumberFormat="1" applyFont="1" applyFill="1" applyBorder="1" applyAlignment="1">
      <alignment/>
    </xf>
    <xf numFmtId="171" fontId="6" fillId="0" borderId="0" xfId="49" applyNumberFormat="1" applyFont="1" applyAlignment="1">
      <alignment/>
    </xf>
    <xf numFmtId="9" fontId="8" fillId="10" borderId="12" xfId="60" applyFont="1" applyFill="1" applyBorder="1" applyAlignment="1">
      <alignment horizontal="right"/>
    </xf>
    <xf numFmtId="9" fontId="8" fillId="10" borderId="28" xfId="60" applyFont="1" applyFill="1" applyBorder="1" applyAlignment="1">
      <alignment horizontal="right"/>
    </xf>
    <xf numFmtId="9" fontId="8" fillId="10" borderId="50" xfId="60" applyFont="1" applyFill="1" applyBorder="1" applyAlignment="1">
      <alignment horizontal="right"/>
    </xf>
    <xf numFmtId="9" fontId="8" fillId="10" borderId="26" xfId="60" applyFont="1" applyFill="1" applyBorder="1" applyAlignment="1">
      <alignment horizontal="right"/>
    </xf>
    <xf numFmtId="171" fontId="6" fillId="2" borderId="54" xfId="49" applyFont="1" applyFill="1" applyBorder="1" applyAlignment="1">
      <alignment/>
    </xf>
    <xf numFmtId="171" fontId="6" fillId="2" borderId="47" xfId="49" applyFont="1" applyFill="1" applyBorder="1" applyAlignment="1">
      <alignment/>
    </xf>
    <xf numFmtId="171" fontId="6" fillId="2" borderId="53" xfId="49" applyFont="1" applyFill="1" applyBorder="1" applyAlignment="1">
      <alignment/>
    </xf>
    <xf numFmtId="171" fontId="6" fillId="2" borderId="55" xfId="49" applyFont="1" applyFill="1" applyBorder="1" applyAlignment="1">
      <alignment/>
    </xf>
    <xf numFmtId="171" fontId="6" fillId="2" borderId="56" xfId="49" applyFont="1" applyFill="1" applyBorder="1" applyAlignment="1">
      <alignment/>
    </xf>
    <xf numFmtId="171" fontId="6" fillId="2" borderId="57" xfId="49" applyFont="1" applyFill="1" applyBorder="1" applyAlignment="1">
      <alignment/>
    </xf>
    <xf numFmtId="9" fontId="8" fillId="33" borderId="38" xfId="60" applyFont="1" applyFill="1" applyBorder="1" applyAlignment="1">
      <alignment horizontal="right"/>
    </xf>
    <xf numFmtId="9" fontId="8" fillId="33" borderId="24" xfId="60" applyFont="1" applyFill="1" applyBorder="1" applyAlignment="1">
      <alignment horizontal="right"/>
    </xf>
    <xf numFmtId="9" fontId="8" fillId="33" borderId="25" xfId="60" applyFont="1" applyFill="1" applyBorder="1" applyAlignment="1">
      <alignment horizontal="right"/>
    </xf>
    <xf numFmtId="9" fontId="8" fillId="33" borderId="10" xfId="60" applyFont="1" applyFill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174" fontId="54" fillId="0" borderId="0" xfId="49" applyNumberFormat="1" applyFont="1" applyBorder="1" applyAlignment="1">
      <alignment/>
    </xf>
    <xf numFmtId="171" fontId="54" fillId="0" borderId="0" xfId="49" applyFont="1" applyBorder="1" applyAlignment="1">
      <alignment/>
    </xf>
    <xf numFmtId="171" fontId="6" fillId="2" borderId="58" xfId="49" applyFont="1" applyFill="1" applyBorder="1" applyAlignment="1">
      <alignment/>
    </xf>
    <xf numFmtId="171" fontId="6" fillId="2" borderId="59" xfId="49" applyFont="1" applyFill="1" applyBorder="1" applyAlignment="1">
      <alignment/>
    </xf>
    <xf numFmtId="171" fontId="6" fillId="2" borderId="11" xfId="49" applyFont="1" applyFill="1" applyBorder="1" applyAlignment="1">
      <alignment/>
    </xf>
    <xf numFmtId="171" fontId="7" fillId="0" borderId="12" xfId="49" applyFont="1" applyBorder="1" applyAlignment="1">
      <alignment horizontal="center" vertical="center"/>
    </xf>
    <xf numFmtId="171" fontId="7" fillId="0" borderId="14" xfId="49" applyFont="1" applyBorder="1" applyAlignment="1">
      <alignment horizontal="center" vertical="center"/>
    </xf>
    <xf numFmtId="171" fontId="7" fillId="0" borderId="15" xfId="49" applyFont="1" applyBorder="1" applyAlignment="1">
      <alignment horizontal="center" vertical="center"/>
    </xf>
    <xf numFmtId="171" fontId="7" fillId="0" borderId="16" xfId="49" applyFont="1" applyBorder="1" applyAlignment="1">
      <alignment horizontal="center" vertical="center"/>
    </xf>
    <xf numFmtId="171" fontId="7" fillId="0" borderId="60" xfId="49" applyFont="1" applyBorder="1" applyAlignment="1">
      <alignment horizontal="center" vertical="center"/>
    </xf>
    <xf numFmtId="171" fontId="7" fillId="0" borderId="43" xfId="49" applyFont="1" applyBorder="1" applyAlignment="1">
      <alignment horizontal="center" vertical="center"/>
    </xf>
    <xf numFmtId="171" fontId="7" fillId="10" borderId="43" xfId="49" applyFont="1" applyFill="1" applyBorder="1" applyAlignment="1">
      <alignment horizontal="center" vertical="center" wrapText="1"/>
    </xf>
    <xf numFmtId="171" fontId="7" fillId="10" borderId="61" xfId="49" applyFont="1" applyFill="1" applyBorder="1" applyAlignment="1">
      <alignment horizontal="center" vertical="center" wrapText="1"/>
    </xf>
    <xf numFmtId="171" fontId="7" fillId="10" borderId="33" xfId="49" applyFont="1" applyFill="1" applyBorder="1" applyAlignment="1">
      <alignment horizontal="center" vertical="center" wrapText="1"/>
    </xf>
    <xf numFmtId="171" fontId="11" fillId="0" borderId="10" xfId="49" applyFont="1" applyBorder="1" applyAlignment="1">
      <alignment horizontal="center"/>
    </xf>
    <xf numFmtId="171" fontId="11" fillId="0" borderId="11" xfId="49" applyFont="1" applyBorder="1" applyAlignment="1">
      <alignment horizontal="center"/>
    </xf>
    <xf numFmtId="171" fontId="11" fillId="0" borderId="13" xfId="49" applyFont="1" applyBorder="1" applyAlignment="1">
      <alignment horizontal="center"/>
    </xf>
    <xf numFmtId="171" fontId="7" fillId="0" borderId="10" xfId="49" applyFont="1" applyBorder="1" applyAlignment="1">
      <alignment horizontal="center"/>
    </xf>
    <xf numFmtId="171" fontId="7" fillId="0" borderId="11" xfId="49" applyFont="1" applyBorder="1" applyAlignment="1">
      <alignment horizontal="center"/>
    </xf>
    <xf numFmtId="171" fontId="7" fillId="0" borderId="13" xfId="49" applyFont="1" applyBorder="1" applyAlignment="1">
      <alignment horizontal="center"/>
    </xf>
    <xf numFmtId="171" fontId="11" fillId="0" borderId="21" xfId="49" applyFont="1" applyBorder="1" applyAlignment="1">
      <alignment horizontal="center" vertical="center"/>
    </xf>
    <xf numFmtId="171" fontId="11" fillId="0" borderId="22" xfId="49" applyFont="1" applyBorder="1" applyAlignment="1">
      <alignment horizontal="center" vertical="center"/>
    </xf>
    <xf numFmtId="171" fontId="11" fillId="0" borderId="37" xfId="49" applyFont="1" applyBorder="1" applyAlignment="1">
      <alignment horizontal="center" vertical="center"/>
    </xf>
    <xf numFmtId="171" fontId="7" fillId="0" borderId="10" xfId="49" applyFont="1" applyBorder="1" applyAlignment="1">
      <alignment horizontal="center" vertical="center"/>
    </xf>
    <xf numFmtId="171" fontId="7" fillId="0" borderId="11" xfId="49" applyFont="1" applyBorder="1" applyAlignment="1">
      <alignment horizontal="center" vertical="center"/>
    </xf>
    <xf numFmtId="171" fontId="7" fillId="0" borderId="13" xfId="49" applyFont="1" applyBorder="1" applyAlignment="1">
      <alignment horizontal="center" vertical="center"/>
    </xf>
    <xf numFmtId="171" fontId="7" fillId="0" borderId="0" xfId="49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375"/>
          <c:w val="0.950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Gráficos!$L$1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Gráficos!$L$2:$L$3</c:f>
              <c:numCache/>
            </c:numRef>
          </c:val>
        </c:ser>
        <c:ser>
          <c:idx val="0"/>
          <c:order val="1"/>
          <c:tx>
            <c:strRef>
              <c:f>Gráficos!$M$1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Gráficos!$M$2:$M$3</c:f>
              <c:numCache/>
            </c:numRef>
          </c:val>
        </c:ser>
        <c:ser>
          <c:idx val="2"/>
          <c:order val="2"/>
          <c:tx>
            <c:strRef>
              <c:f>Gráficos!$N$1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Gráficos!$N$2:$N$3</c:f>
              <c:numCache/>
            </c:numRef>
          </c:val>
        </c:ser>
        <c:axId val="41690817"/>
        <c:axId val="23530762"/>
      </c:barChart>
      <c:catAx>
        <c:axId val="4169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30762"/>
        <c:crosses val="autoZero"/>
        <c:auto val="1"/>
        <c:lblOffset val="100"/>
        <c:tickLblSkip val="1"/>
        <c:noMultiLvlLbl val="0"/>
      </c:catAx>
      <c:valAx>
        <c:axId val="23530762"/>
        <c:scaling>
          <c:orientation val="minMax"/>
          <c:max val="35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690817"/>
        <c:crossesAt val="1"/>
        <c:crossBetween val="between"/>
        <c:dispUnits/>
        <c:majorUnit val="5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Gráficos!$L$29:$L$30</c:f>
              <c:numCache/>
            </c:numRef>
          </c:val>
        </c:ser>
        <c:ser>
          <c:idx val="0"/>
          <c:order val="1"/>
          <c:tx>
            <c:strRef>
              <c:f>Gráficos!$M$28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Gráficos!$M$29:$M$30</c:f>
              <c:numCache/>
            </c:numRef>
          </c:val>
        </c:ser>
        <c:ser>
          <c:idx val="2"/>
          <c:order val="2"/>
          <c:tx>
            <c:strRef>
              <c:f>Gráficos!$N$28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Gráficos!$N$29:$N$30</c:f>
              <c:numCache/>
            </c:numRef>
          </c:val>
        </c:ser>
        <c:axId val="40024027"/>
        <c:axId val="36072820"/>
      </c:barChart>
      <c:catAx>
        <c:axId val="4002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72820"/>
        <c:crosses val="autoZero"/>
        <c:auto val="1"/>
        <c:lblOffset val="100"/>
        <c:tickLblSkip val="1"/>
        <c:noMultiLvlLbl val="0"/>
      </c:catAx>
      <c:valAx>
        <c:axId val="36072820"/>
        <c:scaling>
          <c:orientation val="minMax"/>
          <c:max val="5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24027"/>
        <c:crossesAt val="1"/>
        <c:crossBetween val="between"/>
        <c:dispUnits/>
        <c:majorUnit val="1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-0.00725</cdr:y>
    </cdr:from>
    <cdr:to>
      <cdr:x>0.9815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-28574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Mayo 2018 vs 2017)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0.9705</cdr:x>
      <cdr:y>0.197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(Mayo 2018 vs 2017)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28575</xdr:rowOff>
    </xdr:from>
    <xdr:to>
      <xdr:col>9</xdr:col>
      <xdr:colOff>266700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76200" y="423862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"/>
  <sheetViews>
    <sheetView showGridLines="0" tabSelected="1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9" sqref="F19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3" width="13.7109375" style="1" customWidth="1"/>
    <col min="4" max="4" width="15.140625" style="1" customWidth="1"/>
    <col min="5" max="5" width="13.7109375" style="1" customWidth="1"/>
    <col min="6" max="6" width="14.57421875" style="1" customWidth="1"/>
    <col min="7" max="10" width="13.7109375" style="1" customWidth="1"/>
    <col min="11" max="11" width="14.28125" style="1" customWidth="1"/>
    <col min="12" max="12" width="13.7109375" style="1" customWidth="1"/>
    <col min="13" max="13" width="1.28515625" style="40" customWidth="1"/>
    <col min="14" max="14" width="27.57421875" style="1" customWidth="1"/>
    <col min="15" max="15" width="13.421875" style="1" customWidth="1"/>
    <col min="16" max="16" width="13.57421875" style="1" customWidth="1"/>
    <col min="17" max="17" width="14.8515625" style="1" customWidth="1"/>
    <col min="18" max="18" width="13.7109375" style="1" customWidth="1"/>
    <col min="19" max="19" width="14.57421875" style="1" customWidth="1"/>
    <col min="20" max="22" width="13.7109375" style="1" customWidth="1"/>
    <col min="23" max="23" width="14.57421875" style="1" customWidth="1"/>
    <col min="24" max="25" width="13.7109375" style="1" customWidth="1"/>
    <col min="26" max="26" width="1.421875" style="1" customWidth="1"/>
    <col min="27" max="27" width="29.421875" style="1" customWidth="1"/>
    <col min="28" max="28" width="13.00390625" style="1" customWidth="1"/>
    <col min="29" max="29" width="12.8515625" style="1" customWidth="1"/>
    <col min="30" max="30" width="12.7109375" style="1" customWidth="1"/>
    <col min="31" max="38" width="12.8515625" style="1" customWidth="1"/>
    <col min="39" max="16384" width="11.421875" style="1" customWidth="1"/>
  </cols>
  <sheetData>
    <row r="1" spans="1:38" ht="13.5">
      <c r="A1" s="149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N1" s="149" t="s">
        <v>92</v>
      </c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AA1" s="149" t="s">
        <v>92</v>
      </c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0" ht="14.25" thickBot="1">
      <c r="A2" s="1" t="s">
        <v>97</v>
      </c>
      <c r="B2" s="12" t="s">
        <v>109</v>
      </c>
      <c r="N2" s="1" t="s">
        <v>97</v>
      </c>
      <c r="O2" s="12" t="s">
        <v>110</v>
      </c>
      <c r="AA2" s="1" t="s">
        <v>97</v>
      </c>
      <c r="AB2" s="12" t="s">
        <v>111</v>
      </c>
      <c r="AC2" s="12"/>
      <c r="AD2" s="12"/>
    </row>
    <row r="3" spans="1:38" ht="26.25" thickBot="1">
      <c r="A3" s="128" t="s">
        <v>50</v>
      </c>
      <c r="B3" s="13" t="s">
        <v>91</v>
      </c>
      <c r="C3" s="146" t="s">
        <v>56</v>
      </c>
      <c r="D3" s="147"/>
      <c r="E3" s="147"/>
      <c r="F3" s="147"/>
      <c r="G3" s="147"/>
      <c r="H3" s="147"/>
      <c r="I3" s="147"/>
      <c r="J3" s="147"/>
      <c r="K3" s="148"/>
      <c r="L3" s="134" t="s">
        <v>96</v>
      </c>
      <c r="N3" s="128" t="s">
        <v>50</v>
      </c>
      <c r="O3" s="13" t="s">
        <v>91</v>
      </c>
      <c r="P3" s="146" t="s">
        <v>56</v>
      </c>
      <c r="Q3" s="147"/>
      <c r="R3" s="147"/>
      <c r="S3" s="147"/>
      <c r="T3" s="147"/>
      <c r="U3" s="147"/>
      <c r="V3" s="147"/>
      <c r="W3" s="147"/>
      <c r="X3" s="148"/>
      <c r="Y3" s="134" t="s">
        <v>96</v>
      </c>
      <c r="AA3" s="128" t="s">
        <v>50</v>
      </c>
      <c r="AB3" s="4" t="s">
        <v>91</v>
      </c>
      <c r="AC3" s="131" t="s">
        <v>56</v>
      </c>
      <c r="AD3" s="132"/>
      <c r="AE3" s="132"/>
      <c r="AF3" s="132"/>
      <c r="AG3" s="132"/>
      <c r="AH3" s="132"/>
      <c r="AI3" s="132"/>
      <c r="AJ3" s="132"/>
      <c r="AK3" s="133"/>
      <c r="AL3" s="134" t="s">
        <v>96</v>
      </c>
    </row>
    <row r="4" spans="1:38" ht="16.5" customHeight="1" thickBot="1">
      <c r="A4" s="129"/>
      <c r="B4" s="14" t="s">
        <v>95</v>
      </c>
      <c r="C4" s="137" t="s">
        <v>57</v>
      </c>
      <c r="D4" s="138"/>
      <c r="E4" s="138"/>
      <c r="F4" s="139"/>
      <c r="G4" s="140" t="s">
        <v>58</v>
      </c>
      <c r="H4" s="141"/>
      <c r="I4" s="141"/>
      <c r="J4" s="141"/>
      <c r="K4" s="142"/>
      <c r="L4" s="135"/>
      <c r="N4" s="129"/>
      <c r="O4" s="14" t="s">
        <v>95</v>
      </c>
      <c r="P4" s="137" t="s">
        <v>57</v>
      </c>
      <c r="Q4" s="138"/>
      <c r="R4" s="138"/>
      <c r="S4" s="139"/>
      <c r="T4" s="140" t="s">
        <v>58</v>
      </c>
      <c r="U4" s="141"/>
      <c r="V4" s="141"/>
      <c r="W4" s="141"/>
      <c r="X4" s="142"/>
      <c r="Y4" s="135"/>
      <c r="AA4" s="129"/>
      <c r="AB4" s="10" t="s">
        <v>95</v>
      </c>
      <c r="AC4" s="143" t="s">
        <v>57</v>
      </c>
      <c r="AD4" s="144"/>
      <c r="AE4" s="144"/>
      <c r="AF4" s="145"/>
      <c r="AG4" s="146" t="s">
        <v>58</v>
      </c>
      <c r="AH4" s="147"/>
      <c r="AI4" s="147"/>
      <c r="AJ4" s="147"/>
      <c r="AK4" s="148"/>
      <c r="AL4" s="135"/>
    </row>
    <row r="5" spans="1:38" s="18" customFormat="1" ht="54" customHeight="1" thickBot="1">
      <c r="A5" s="130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36"/>
      <c r="M5" s="41"/>
      <c r="N5" s="130"/>
      <c r="O5" s="15">
        <v>42348</v>
      </c>
      <c r="P5" s="19" t="s">
        <v>93</v>
      </c>
      <c r="Q5" s="20" t="s">
        <v>102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36"/>
      <c r="AA5" s="130"/>
      <c r="AB5" s="11">
        <v>42348</v>
      </c>
      <c r="AC5" s="42" t="s">
        <v>93</v>
      </c>
      <c r="AD5" s="43" t="s">
        <v>103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36"/>
    </row>
    <row r="6" spans="1:38" ht="13.5">
      <c r="A6" s="47" t="s">
        <v>60</v>
      </c>
      <c r="B6" s="48" t="s">
        <v>59</v>
      </c>
      <c r="C6" s="21">
        <v>2098104.057175012</v>
      </c>
      <c r="D6" s="33">
        <v>304175.3897333291</v>
      </c>
      <c r="E6" s="28">
        <f aca="true" t="shared" si="0" ref="E6:E69">+SUM(C6:D6)</f>
        <v>2402279.446908341</v>
      </c>
      <c r="F6" s="110">
        <v>0</v>
      </c>
      <c r="G6" s="49">
        <v>79520</v>
      </c>
      <c r="H6" s="50">
        <v>28441.180000000004</v>
      </c>
      <c r="I6" s="50">
        <v>29435.280000000002</v>
      </c>
      <c r="J6" s="51">
        <f aca="true" t="shared" si="1" ref="J6:J69">+G6+H6+I6</f>
        <v>137396.46000000002</v>
      </c>
      <c r="K6" s="113">
        <v>0</v>
      </c>
      <c r="L6" s="52">
        <v>233500.18000000005</v>
      </c>
      <c r="N6" s="47" t="s">
        <v>60</v>
      </c>
      <c r="O6" s="48" t="s">
        <v>59</v>
      </c>
      <c r="P6" s="21">
        <v>1465143.7756321568</v>
      </c>
      <c r="Q6" s="33">
        <v>119868.5065616635</v>
      </c>
      <c r="R6" s="28">
        <f aca="true" t="shared" si="2" ref="R6:R69">+SUM(P6:Q6)</f>
        <v>1585012.2821938202</v>
      </c>
      <c r="S6" s="110">
        <v>0</v>
      </c>
      <c r="T6" s="49">
        <v>42199.64000000001</v>
      </c>
      <c r="U6" s="50">
        <v>15687.260000000002</v>
      </c>
      <c r="V6" s="50">
        <v>11970.91</v>
      </c>
      <c r="W6" s="51">
        <f>+T6+U6+V6</f>
        <v>69857.81000000001</v>
      </c>
      <c r="X6" s="110">
        <v>0</v>
      </c>
      <c r="Y6" s="52">
        <v>151475.91000000003</v>
      </c>
      <c r="AA6" s="53" t="s">
        <v>60</v>
      </c>
      <c r="AB6" s="54" t="s">
        <v>59</v>
      </c>
      <c r="AC6" s="116">
        <f aca="true" t="shared" si="3" ref="AC6:AD37">+C6/P6-1</f>
        <v>0.43201240183391243</v>
      </c>
      <c r="AD6" s="58">
        <f t="shared" si="3"/>
        <v>1.537575535546139</v>
      </c>
      <c r="AE6" s="56">
        <f aca="true" t="shared" si="4" ref="AE6:AE37">+E6/R6-1</f>
        <v>0.515621975864653</v>
      </c>
      <c r="AF6" s="125">
        <v>0</v>
      </c>
      <c r="AG6" s="55">
        <f aca="true" t="shared" si="5" ref="AG6:AG37">+G6/T6-1</f>
        <v>0.8843762648212161</v>
      </c>
      <c r="AH6" s="57">
        <f aca="true" t="shared" si="6" ref="AH6:AH37">+H6/U6-1</f>
        <v>0.8130113225636599</v>
      </c>
      <c r="AI6" s="58">
        <f aca="true" t="shared" si="7" ref="AI6:AI37">+I6/V6-1</f>
        <v>1.4589007853204143</v>
      </c>
      <c r="AJ6" s="59">
        <f aca="true" t="shared" si="8" ref="AJ6:AL37">+J6/W6-1</f>
        <v>0.9668017076401336</v>
      </c>
      <c r="AK6" s="125">
        <v>0</v>
      </c>
      <c r="AL6" s="106">
        <f>+L6/Y6-1</f>
        <v>0.5415004273616841</v>
      </c>
    </row>
    <row r="7" spans="1:38" ht="13.5">
      <c r="A7" s="53" t="s">
        <v>61</v>
      </c>
      <c r="B7" s="54" t="s">
        <v>59</v>
      </c>
      <c r="C7" s="22">
        <v>2415044.2752519324</v>
      </c>
      <c r="D7" s="34">
        <v>350124.21387578786</v>
      </c>
      <c r="E7" s="29">
        <f t="shared" si="0"/>
        <v>2765168.4891277202</v>
      </c>
      <c r="F7" s="111">
        <v>0</v>
      </c>
      <c r="G7" s="60">
        <v>260070.38</v>
      </c>
      <c r="H7" s="61">
        <v>24658.170000000002</v>
      </c>
      <c r="I7" s="61">
        <v>23854.370000000003</v>
      </c>
      <c r="J7" s="62">
        <f t="shared" si="1"/>
        <v>308582.92</v>
      </c>
      <c r="K7" s="114">
        <v>0</v>
      </c>
      <c r="L7" s="63">
        <v>268772.82999999996</v>
      </c>
      <c r="N7" s="53" t="s">
        <v>61</v>
      </c>
      <c r="O7" s="54" t="s">
        <v>59</v>
      </c>
      <c r="P7" s="22">
        <v>1685872.473961022</v>
      </c>
      <c r="Q7" s="34">
        <v>137927.0888414573</v>
      </c>
      <c r="R7" s="29">
        <f t="shared" si="2"/>
        <v>1823799.5628024794</v>
      </c>
      <c r="S7" s="111">
        <v>0</v>
      </c>
      <c r="T7" s="60">
        <v>140029.42</v>
      </c>
      <c r="U7" s="61">
        <v>14837.38</v>
      </c>
      <c r="V7" s="61">
        <v>9423.52</v>
      </c>
      <c r="W7" s="62">
        <f aca="true" t="shared" si="9" ref="W7:W70">+T7+U7+V7</f>
        <v>164290.32</v>
      </c>
      <c r="X7" s="111">
        <v>0</v>
      </c>
      <c r="Y7" s="63">
        <v>174296.24000000002</v>
      </c>
      <c r="AA7" s="53" t="s">
        <v>61</v>
      </c>
      <c r="AB7" s="54" t="s">
        <v>59</v>
      </c>
      <c r="AC7" s="117">
        <f t="shared" si="3"/>
        <v>0.43251895534998175</v>
      </c>
      <c r="AD7" s="67">
        <f t="shared" si="3"/>
        <v>1.5384731659075634</v>
      </c>
      <c r="AE7" s="65">
        <f t="shared" si="4"/>
        <v>0.5161581050489552</v>
      </c>
      <c r="AF7" s="114">
        <v>0</v>
      </c>
      <c r="AG7" s="64">
        <f t="shared" si="5"/>
        <v>0.8572552824970636</v>
      </c>
      <c r="AH7" s="66">
        <f t="shared" si="6"/>
        <v>0.6618951593879785</v>
      </c>
      <c r="AI7" s="67">
        <f t="shared" si="7"/>
        <v>1.5313651374433332</v>
      </c>
      <c r="AJ7" s="68">
        <f t="shared" si="8"/>
        <v>0.8782781602714023</v>
      </c>
      <c r="AK7" s="114">
        <v>0</v>
      </c>
      <c r="AL7" s="107">
        <f t="shared" si="8"/>
        <v>0.5420460590544003</v>
      </c>
    </row>
    <row r="8" spans="1:38" ht="13.5">
      <c r="A8" s="53" t="s">
        <v>0</v>
      </c>
      <c r="B8" s="54" t="s">
        <v>62</v>
      </c>
      <c r="C8" s="22">
        <v>2264590.9617412295</v>
      </c>
      <c r="D8" s="34">
        <v>328312.04725931986</v>
      </c>
      <c r="E8" s="29">
        <f t="shared" si="0"/>
        <v>2592903.0090005496</v>
      </c>
      <c r="F8" s="111">
        <v>0</v>
      </c>
      <c r="G8" s="60">
        <v>142092.94000000003</v>
      </c>
      <c r="H8" s="61">
        <v>65299.22000000001</v>
      </c>
      <c r="I8" s="61">
        <v>42709.58</v>
      </c>
      <c r="J8" s="62">
        <f t="shared" si="1"/>
        <v>250101.74000000005</v>
      </c>
      <c r="K8" s="114">
        <v>0</v>
      </c>
      <c r="L8" s="63">
        <v>252028.66</v>
      </c>
      <c r="N8" s="53" t="s">
        <v>0</v>
      </c>
      <c r="O8" s="54" t="s">
        <v>62</v>
      </c>
      <c r="P8" s="22">
        <v>1573915.2964573284</v>
      </c>
      <c r="Q8" s="34">
        <v>128767.48287689146</v>
      </c>
      <c r="R8" s="29">
        <f t="shared" si="2"/>
        <v>1702682.7793342199</v>
      </c>
      <c r="S8" s="111">
        <v>0</v>
      </c>
      <c r="T8" s="60">
        <v>65252.460000000014</v>
      </c>
      <c r="U8" s="61">
        <v>36874.63999999999</v>
      </c>
      <c r="V8" s="61">
        <v>8521.3</v>
      </c>
      <c r="W8" s="62">
        <f t="shared" si="9"/>
        <v>110648.40000000001</v>
      </c>
      <c r="X8" s="111">
        <v>0</v>
      </c>
      <c r="Y8" s="63">
        <v>162721.32000000004</v>
      </c>
      <c r="AA8" s="69" t="s">
        <v>0</v>
      </c>
      <c r="AB8" s="70" t="s">
        <v>62</v>
      </c>
      <c r="AC8" s="117">
        <f t="shared" si="3"/>
        <v>0.43882645199428394</v>
      </c>
      <c r="AD8" s="67">
        <f t="shared" si="3"/>
        <v>1.5496502682529223</v>
      </c>
      <c r="AE8" s="65">
        <f t="shared" si="4"/>
        <v>0.5228338716237102</v>
      </c>
      <c r="AF8" s="114">
        <v>0</v>
      </c>
      <c r="AG8" s="64">
        <f t="shared" si="5"/>
        <v>1.1775874809930538</v>
      </c>
      <c r="AH8" s="66">
        <f t="shared" si="6"/>
        <v>0.7708435933205049</v>
      </c>
      <c r="AI8" s="67">
        <f t="shared" si="7"/>
        <v>4.012096745801697</v>
      </c>
      <c r="AJ8" s="68">
        <f t="shared" si="8"/>
        <v>1.2603285723065136</v>
      </c>
      <c r="AK8" s="114">
        <v>0</v>
      </c>
      <c r="AL8" s="107">
        <f t="shared" si="8"/>
        <v>0.5488361328435631</v>
      </c>
    </row>
    <row r="9" spans="1:38" ht="13.5">
      <c r="A9" s="53" t="s">
        <v>1</v>
      </c>
      <c r="B9" s="54" t="s">
        <v>63</v>
      </c>
      <c r="C9" s="22">
        <v>2248024.284538089</v>
      </c>
      <c r="D9" s="34">
        <v>325910.2714857976</v>
      </c>
      <c r="E9" s="29">
        <f t="shared" si="0"/>
        <v>2573934.5560238864</v>
      </c>
      <c r="F9" s="111">
        <v>0</v>
      </c>
      <c r="G9" s="60">
        <v>128657.23999999999</v>
      </c>
      <c r="H9" s="61">
        <v>89276.63</v>
      </c>
      <c r="I9" s="61">
        <v>28456</v>
      </c>
      <c r="J9" s="62">
        <f t="shared" si="1"/>
        <v>246389.87</v>
      </c>
      <c r="K9" s="114">
        <v>0</v>
      </c>
      <c r="L9" s="63">
        <v>250184.97999999998</v>
      </c>
      <c r="N9" s="53" t="s">
        <v>1</v>
      </c>
      <c r="O9" s="54" t="s">
        <v>63</v>
      </c>
      <c r="P9" s="22">
        <v>1584534.1520523983</v>
      </c>
      <c r="Q9" s="34">
        <v>129636.2483746842</v>
      </c>
      <c r="R9" s="29">
        <f t="shared" si="2"/>
        <v>1714170.4004270826</v>
      </c>
      <c r="S9" s="111">
        <v>0</v>
      </c>
      <c r="T9" s="60">
        <v>68497.84</v>
      </c>
      <c r="U9" s="61">
        <v>25718.920000000002</v>
      </c>
      <c r="V9" s="61">
        <v>7711.82</v>
      </c>
      <c r="W9" s="62">
        <f t="shared" si="9"/>
        <v>101928.57999999999</v>
      </c>
      <c r="X9" s="111">
        <v>0</v>
      </c>
      <c r="Y9" s="63">
        <v>163819.24</v>
      </c>
      <c r="AA9" s="53" t="s">
        <v>1</v>
      </c>
      <c r="AB9" s="54" t="s">
        <v>63</v>
      </c>
      <c r="AC9" s="117">
        <f t="shared" si="3"/>
        <v>0.41872883056909327</v>
      </c>
      <c r="AD9" s="67">
        <f t="shared" si="3"/>
        <v>1.5140365875432296</v>
      </c>
      <c r="AE9" s="65">
        <f t="shared" si="4"/>
        <v>0.5015628290994847</v>
      </c>
      <c r="AF9" s="114">
        <v>0</v>
      </c>
      <c r="AG9" s="64">
        <f t="shared" si="5"/>
        <v>0.878267110320559</v>
      </c>
      <c r="AH9" s="66">
        <f t="shared" si="6"/>
        <v>2.4712433492541677</v>
      </c>
      <c r="AI9" s="67">
        <f t="shared" si="7"/>
        <v>2.689920148551185</v>
      </c>
      <c r="AJ9" s="68">
        <f t="shared" si="8"/>
        <v>1.417279530431995</v>
      </c>
      <c r="AK9" s="114">
        <v>0</v>
      </c>
      <c r="AL9" s="107">
        <f t="shared" si="8"/>
        <v>0.5272014447143083</v>
      </c>
    </row>
    <row r="10" spans="1:38" ht="13.5">
      <c r="A10" s="53" t="s">
        <v>2</v>
      </c>
      <c r="B10" s="54" t="s">
        <v>59</v>
      </c>
      <c r="C10" s="22">
        <v>3845314.409332011</v>
      </c>
      <c r="D10" s="34">
        <v>557479.5039863866</v>
      </c>
      <c r="E10" s="29">
        <f t="shared" si="0"/>
        <v>4402793.9133183975</v>
      </c>
      <c r="F10" s="111">
        <v>0</v>
      </c>
      <c r="G10" s="60">
        <v>789640.1500000001</v>
      </c>
      <c r="H10" s="61">
        <v>253258.26000000004</v>
      </c>
      <c r="I10" s="61">
        <v>307174.99</v>
      </c>
      <c r="J10" s="62">
        <f t="shared" si="1"/>
        <v>1350073.4000000001</v>
      </c>
      <c r="K10" s="114">
        <v>0</v>
      </c>
      <c r="L10" s="63">
        <v>427949.04999999993</v>
      </c>
      <c r="N10" s="53" t="s">
        <v>2</v>
      </c>
      <c r="O10" s="54" t="s">
        <v>59</v>
      </c>
      <c r="P10" s="22">
        <v>2735589.3989482257</v>
      </c>
      <c r="Q10" s="34">
        <v>223808.0803205548</v>
      </c>
      <c r="R10" s="29">
        <f t="shared" si="2"/>
        <v>2959397.4792687804</v>
      </c>
      <c r="S10" s="111">
        <v>0</v>
      </c>
      <c r="T10" s="60">
        <v>409676.55000000005</v>
      </c>
      <c r="U10" s="61">
        <v>160838.87000000002</v>
      </c>
      <c r="V10" s="61">
        <v>145487.27</v>
      </c>
      <c r="W10" s="62">
        <f t="shared" si="9"/>
        <v>716002.6900000001</v>
      </c>
      <c r="X10" s="111">
        <v>0</v>
      </c>
      <c r="Y10" s="63">
        <v>282822.65</v>
      </c>
      <c r="AA10" s="53" t="s">
        <v>2</v>
      </c>
      <c r="AB10" s="54" t="s">
        <v>59</v>
      </c>
      <c r="AC10" s="117">
        <f t="shared" si="3"/>
        <v>0.4056621256137527</v>
      </c>
      <c r="AD10" s="67">
        <f t="shared" si="3"/>
        <v>1.490881934146088</v>
      </c>
      <c r="AE10" s="65">
        <f t="shared" si="4"/>
        <v>0.4877332106149719</v>
      </c>
      <c r="AF10" s="114">
        <v>0</v>
      </c>
      <c r="AG10" s="64">
        <f t="shared" si="5"/>
        <v>0.9274721728641779</v>
      </c>
      <c r="AH10" s="66">
        <f t="shared" si="6"/>
        <v>0.5746085507812881</v>
      </c>
      <c r="AI10" s="67">
        <f t="shared" si="7"/>
        <v>1.1113530414035537</v>
      </c>
      <c r="AJ10" s="68">
        <f t="shared" si="8"/>
        <v>0.8855702902456972</v>
      </c>
      <c r="AK10" s="114">
        <v>0</v>
      </c>
      <c r="AL10" s="107">
        <f t="shared" si="8"/>
        <v>0.5131357053616459</v>
      </c>
    </row>
    <row r="11" spans="1:38" ht="13.5">
      <c r="A11" s="53" t="s">
        <v>3</v>
      </c>
      <c r="B11" s="54" t="s">
        <v>59</v>
      </c>
      <c r="C11" s="22">
        <v>3719998.1580132027</v>
      </c>
      <c r="D11" s="34">
        <v>539311.615956971</v>
      </c>
      <c r="E11" s="29">
        <f t="shared" si="0"/>
        <v>4259309.773970174</v>
      </c>
      <c r="F11" s="111">
        <v>0</v>
      </c>
      <c r="G11" s="60">
        <v>804947.3</v>
      </c>
      <c r="H11" s="61">
        <v>128982.32999999996</v>
      </c>
      <c r="I11" s="61">
        <v>198287.12999999998</v>
      </c>
      <c r="J11" s="62">
        <f t="shared" si="1"/>
        <v>1132216.76</v>
      </c>
      <c r="K11" s="114">
        <v>0</v>
      </c>
      <c r="L11" s="63">
        <v>414002.52</v>
      </c>
      <c r="N11" s="53" t="s">
        <v>3</v>
      </c>
      <c r="O11" s="54" t="s">
        <v>59</v>
      </c>
      <c r="P11" s="22">
        <v>2609540.713073778</v>
      </c>
      <c r="Q11" s="34">
        <v>213495.59906026933</v>
      </c>
      <c r="R11" s="29">
        <f t="shared" si="2"/>
        <v>2823036.3121340475</v>
      </c>
      <c r="S11" s="111">
        <v>0</v>
      </c>
      <c r="T11" s="60">
        <v>424867.32999999996</v>
      </c>
      <c r="U11" s="61">
        <v>72085.35</v>
      </c>
      <c r="V11" s="61">
        <v>110478.28000000001</v>
      </c>
      <c r="W11" s="62">
        <f t="shared" si="9"/>
        <v>607430.96</v>
      </c>
      <c r="X11" s="111">
        <v>0</v>
      </c>
      <c r="Y11" s="63">
        <v>269790.94</v>
      </c>
      <c r="AA11" s="53" t="s">
        <v>3</v>
      </c>
      <c r="AB11" s="54" t="s">
        <v>59</v>
      </c>
      <c r="AC11" s="117">
        <f t="shared" si="3"/>
        <v>0.42553750526904666</v>
      </c>
      <c r="AD11" s="67">
        <f t="shared" si="3"/>
        <v>1.5261017947481177</v>
      </c>
      <c r="AE11" s="65">
        <f t="shared" si="4"/>
        <v>0.5087690355461241</v>
      </c>
      <c r="AF11" s="114">
        <v>0</v>
      </c>
      <c r="AG11" s="64">
        <f t="shared" si="5"/>
        <v>0.8945850696498601</v>
      </c>
      <c r="AH11" s="66">
        <f t="shared" si="6"/>
        <v>0.7893001837405236</v>
      </c>
      <c r="AI11" s="67">
        <f t="shared" si="7"/>
        <v>0.7948064542641318</v>
      </c>
      <c r="AJ11" s="68">
        <f t="shared" si="8"/>
        <v>0.8639431220298683</v>
      </c>
      <c r="AK11" s="114">
        <v>0</v>
      </c>
      <c r="AL11" s="107">
        <f t="shared" si="8"/>
        <v>0.5345308482189952</v>
      </c>
    </row>
    <row r="12" spans="1:38" ht="13.5">
      <c r="A12" s="53" t="s">
        <v>4</v>
      </c>
      <c r="B12" s="54" t="s">
        <v>63</v>
      </c>
      <c r="C12" s="22">
        <v>2501937.317314941</v>
      </c>
      <c r="D12" s="34">
        <v>362721.64670770266</v>
      </c>
      <c r="E12" s="29">
        <f t="shared" si="0"/>
        <v>2864658.964022644</v>
      </c>
      <c r="F12" s="111">
        <v>0</v>
      </c>
      <c r="G12" s="60">
        <v>182145.66000000003</v>
      </c>
      <c r="H12" s="61">
        <v>58565.42000000001</v>
      </c>
      <c r="I12" s="61">
        <v>42899.3</v>
      </c>
      <c r="J12" s="62">
        <f t="shared" si="1"/>
        <v>283610.38000000006</v>
      </c>
      <c r="K12" s="114">
        <v>0</v>
      </c>
      <c r="L12" s="63">
        <v>278443.21</v>
      </c>
      <c r="N12" s="53" t="s">
        <v>4</v>
      </c>
      <c r="O12" s="54" t="s">
        <v>63</v>
      </c>
      <c r="P12" s="22">
        <v>1715461.7715786349</v>
      </c>
      <c r="Q12" s="34">
        <v>140347.89216098236</v>
      </c>
      <c r="R12" s="29">
        <f t="shared" si="2"/>
        <v>1855809.6637396172</v>
      </c>
      <c r="S12" s="111">
        <v>0</v>
      </c>
      <c r="T12" s="60">
        <v>93085.26000000001</v>
      </c>
      <c r="U12" s="61">
        <v>56546.45</v>
      </c>
      <c r="V12" s="61">
        <v>32562.370000000003</v>
      </c>
      <c r="W12" s="62">
        <f t="shared" si="9"/>
        <v>182194.08000000002</v>
      </c>
      <c r="X12" s="111">
        <v>0</v>
      </c>
      <c r="Y12" s="63">
        <v>177355.39</v>
      </c>
      <c r="AA12" s="53" t="s">
        <v>4</v>
      </c>
      <c r="AB12" s="54" t="s">
        <v>63</v>
      </c>
      <c r="AC12" s="117">
        <f t="shared" si="3"/>
        <v>0.45846288082104025</v>
      </c>
      <c r="AD12" s="67">
        <f t="shared" si="3"/>
        <v>1.5844466997171027</v>
      </c>
      <c r="AE12" s="65">
        <f t="shared" si="4"/>
        <v>0.5436167943269075</v>
      </c>
      <c r="AF12" s="114">
        <v>0</v>
      </c>
      <c r="AG12" s="64">
        <f t="shared" si="5"/>
        <v>0.9567615753557546</v>
      </c>
      <c r="AH12" s="66">
        <f t="shared" si="6"/>
        <v>0.03570462867253399</v>
      </c>
      <c r="AI12" s="67">
        <f t="shared" si="7"/>
        <v>0.31745017331355174</v>
      </c>
      <c r="AJ12" s="68">
        <f t="shared" si="8"/>
        <v>0.5566388326119049</v>
      </c>
      <c r="AK12" s="114">
        <v>0</v>
      </c>
      <c r="AL12" s="107">
        <f t="shared" si="8"/>
        <v>0.5699732046485873</v>
      </c>
    </row>
    <row r="13" spans="1:38" ht="13.5">
      <c r="A13" s="53" t="s">
        <v>45</v>
      </c>
      <c r="B13" s="54" t="s">
        <v>62</v>
      </c>
      <c r="C13" s="22">
        <v>2285955.4142730027</v>
      </c>
      <c r="D13" s="34">
        <v>331409.38680883736</v>
      </c>
      <c r="E13" s="29">
        <f t="shared" si="0"/>
        <v>2617364.80108184</v>
      </c>
      <c r="F13" s="111">
        <v>0</v>
      </c>
      <c r="G13" s="60">
        <v>217487.56000000006</v>
      </c>
      <c r="H13" s="61">
        <v>4733.509999999999</v>
      </c>
      <c r="I13" s="61">
        <v>17147.72</v>
      </c>
      <c r="J13" s="62">
        <f t="shared" si="1"/>
        <v>239368.79000000007</v>
      </c>
      <c r="K13" s="114">
        <v>0</v>
      </c>
      <c r="L13" s="63">
        <v>254406.39</v>
      </c>
      <c r="N13" s="53" t="s">
        <v>45</v>
      </c>
      <c r="O13" s="54" t="s">
        <v>62</v>
      </c>
      <c r="P13" s="22">
        <v>1571045.335485688</v>
      </c>
      <c r="Q13" s="34">
        <v>128532.68139100155</v>
      </c>
      <c r="R13" s="29">
        <f t="shared" si="2"/>
        <v>1699578.0168766894</v>
      </c>
      <c r="S13" s="111">
        <v>0</v>
      </c>
      <c r="T13" s="60">
        <v>117193.22999999998</v>
      </c>
      <c r="U13" s="61">
        <v>1122.93</v>
      </c>
      <c r="V13" s="61">
        <v>11947.559999999998</v>
      </c>
      <c r="W13" s="62">
        <f t="shared" si="9"/>
        <v>130263.71999999997</v>
      </c>
      <c r="X13" s="111">
        <v>0</v>
      </c>
      <c r="Y13" s="63">
        <v>162424.66999999998</v>
      </c>
      <c r="AA13" s="53" t="s">
        <v>45</v>
      </c>
      <c r="AB13" s="54" t="s">
        <v>62</v>
      </c>
      <c r="AC13" s="117">
        <f t="shared" si="3"/>
        <v>0.45505375474495824</v>
      </c>
      <c r="AD13" s="67">
        <f t="shared" si="3"/>
        <v>1.57840561032627</v>
      </c>
      <c r="AE13" s="65">
        <f t="shared" si="4"/>
        <v>0.5400086227825924</v>
      </c>
      <c r="AF13" s="114">
        <v>0</v>
      </c>
      <c r="AG13" s="64">
        <f t="shared" si="5"/>
        <v>0.8558031039847616</v>
      </c>
      <c r="AH13" s="66">
        <f t="shared" si="6"/>
        <v>3.2153206344117615</v>
      </c>
      <c r="AI13" s="67">
        <f t="shared" si="7"/>
        <v>0.4352487035009662</v>
      </c>
      <c r="AJ13" s="68">
        <f t="shared" si="8"/>
        <v>0.837570660503171</v>
      </c>
      <c r="AK13" s="114">
        <v>0</v>
      </c>
      <c r="AL13" s="107">
        <f t="shared" si="8"/>
        <v>0.5663038748978222</v>
      </c>
    </row>
    <row r="14" spans="1:38" ht="13.5">
      <c r="A14" s="53" t="s">
        <v>5</v>
      </c>
      <c r="B14" s="54" t="s">
        <v>63</v>
      </c>
      <c r="C14" s="22">
        <v>3154762.81502287</v>
      </c>
      <c r="D14" s="34">
        <v>457365.8801593708</v>
      </c>
      <c r="E14" s="29">
        <f t="shared" si="0"/>
        <v>3612128.6951822406</v>
      </c>
      <c r="F14" s="111">
        <v>0</v>
      </c>
      <c r="G14" s="60">
        <v>443362.99</v>
      </c>
      <c r="H14" s="61">
        <v>167175.59000000003</v>
      </c>
      <c r="I14" s="61">
        <v>303507.37</v>
      </c>
      <c r="J14" s="62">
        <f t="shared" si="1"/>
        <v>914045.9500000001</v>
      </c>
      <c r="K14" s="114">
        <v>0</v>
      </c>
      <c r="L14" s="63">
        <v>351096.86</v>
      </c>
      <c r="N14" s="53" t="s">
        <v>5</v>
      </c>
      <c r="O14" s="54" t="s">
        <v>63</v>
      </c>
      <c r="P14" s="22">
        <v>2219053.823272381</v>
      </c>
      <c r="Q14" s="34">
        <v>181548.50889008678</v>
      </c>
      <c r="R14" s="29">
        <f t="shared" si="2"/>
        <v>2400602.3321624678</v>
      </c>
      <c r="S14" s="111">
        <v>0</v>
      </c>
      <c r="T14" s="60">
        <v>213506.47</v>
      </c>
      <c r="U14" s="61">
        <v>100959.90000000002</v>
      </c>
      <c r="V14" s="61">
        <v>117515.54000000001</v>
      </c>
      <c r="W14" s="62">
        <f t="shared" si="9"/>
        <v>431981.91000000003</v>
      </c>
      <c r="X14" s="111">
        <v>0</v>
      </c>
      <c r="Y14" s="63">
        <v>229419.88999999998</v>
      </c>
      <c r="AA14" s="53" t="s">
        <v>5</v>
      </c>
      <c r="AB14" s="54" t="s">
        <v>63</v>
      </c>
      <c r="AC14" s="117">
        <f t="shared" si="3"/>
        <v>0.42167025510477396</v>
      </c>
      <c r="AD14" s="67">
        <f t="shared" si="3"/>
        <v>1.5192488936181214</v>
      </c>
      <c r="AE14" s="65">
        <f t="shared" si="4"/>
        <v>0.5046759918492736</v>
      </c>
      <c r="AF14" s="114">
        <v>0</v>
      </c>
      <c r="AG14" s="64">
        <f t="shared" si="5"/>
        <v>1.0765787097693105</v>
      </c>
      <c r="AH14" s="66">
        <f t="shared" si="6"/>
        <v>0.655861287501275</v>
      </c>
      <c r="AI14" s="67">
        <f t="shared" si="7"/>
        <v>1.5826998710128035</v>
      </c>
      <c r="AJ14" s="68">
        <f t="shared" si="8"/>
        <v>1.1159357112893917</v>
      </c>
      <c r="AK14" s="114">
        <v>0</v>
      </c>
      <c r="AL14" s="107">
        <f t="shared" si="8"/>
        <v>0.5303680077607917</v>
      </c>
    </row>
    <row r="15" spans="1:38" ht="13.5">
      <c r="A15" s="53" t="s">
        <v>64</v>
      </c>
      <c r="B15" s="54" t="s">
        <v>59</v>
      </c>
      <c r="C15" s="22">
        <v>10489290.087072844</v>
      </c>
      <c r="D15" s="34">
        <v>1520698.5989804927</v>
      </c>
      <c r="E15" s="29">
        <f t="shared" si="0"/>
        <v>12009988.686053336</v>
      </c>
      <c r="F15" s="111">
        <v>0</v>
      </c>
      <c r="G15" s="60">
        <v>3412509.7600000002</v>
      </c>
      <c r="H15" s="61">
        <v>1032969.2000000001</v>
      </c>
      <c r="I15" s="61">
        <v>1366948</v>
      </c>
      <c r="J15" s="62">
        <f t="shared" si="1"/>
        <v>5812426.96</v>
      </c>
      <c r="K15" s="114">
        <v>0</v>
      </c>
      <c r="L15" s="63">
        <v>1167364.1</v>
      </c>
      <c r="N15" s="53" t="s">
        <v>64</v>
      </c>
      <c r="O15" s="54" t="s">
        <v>59</v>
      </c>
      <c r="P15" s="22">
        <v>7451136.172621467</v>
      </c>
      <c r="Q15" s="34">
        <v>609603.3577417069</v>
      </c>
      <c r="R15" s="29">
        <f t="shared" si="2"/>
        <v>8060739.530363174</v>
      </c>
      <c r="S15" s="111">
        <v>0</v>
      </c>
      <c r="T15" s="60">
        <v>1817258.37</v>
      </c>
      <c r="U15" s="61">
        <v>652362.9900000002</v>
      </c>
      <c r="V15" s="61">
        <v>579239.84</v>
      </c>
      <c r="W15" s="62">
        <f t="shared" si="9"/>
        <v>3048861.2</v>
      </c>
      <c r="X15" s="111">
        <v>0</v>
      </c>
      <c r="Y15" s="63">
        <v>770345.9299999999</v>
      </c>
      <c r="AA15" s="53" t="s">
        <v>64</v>
      </c>
      <c r="AB15" s="54" t="s">
        <v>59</v>
      </c>
      <c r="AC15" s="117">
        <f t="shared" si="3"/>
        <v>0.40774371103494267</v>
      </c>
      <c r="AD15" s="67">
        <f t="shared" si="3"/>
        <v>1.4945705755525434</v>
      </c>
      <c r="AE15" s="65">
        <f t="shared" si="4"/>
        <v>0.4899363316249259</v>
      </c>
      <c r="AF15" s="114">
        <v>0</v>
      </c>
      <c r="AG15" s="64">
        <f t="shared" si="5"/>
        <v>0.877834113373763</v>
      </c>
      <c r="AH15" s="66">
        <f t="shared" si="6"/>
        <v>0.5834270426653108</v>
      </c>
      <c r="AI15" s="67">
        <f t="shared" si="7"/>
        <v>1.3598998300945597</v>
      </c>
      <c r="AJ15" s="68">
        <f t="shared" si="8"/>
        <v>0.9064255729319524</v>
      </c>
      <c r="AK15" s="114">
        <v>0</v>
      </c>
      <c r="AL15" s="107">
        <f t="shared" si="8"/>
        <v>0.5153764750856802</v>
      </c>
    </row>
    <row r="16" spans="1:38" ht="13.5">
      <c r="A16" s="53" t="s">
        <v>65</v>
      </c>
      <c r="B16" s="54" t="s">
        <v>62</v>
      </c>
      <c r="C16" s="22">
        <v>8662813.92542656</v>
      </c>
      <c r="D16" s="34">
        <v>1255902.819949667</v>
      </c>
      <c r="E16" s="29">
        <f t="shared" si="0"/>
        <v>9918716.745376226</v>
      </c>
      <c r="F16" s="111">
        <v>0</v>
      </c>
      <c r="G16" s="60">
        <v>2275216.5700000003</v>
      </c>
      <c r="H16" s="61">
        <v>1716207.11</v>
      </c>
      <c r="I16" s="61">
        <v>1480722.8199999998</v>
      </c>
      <c r="J16" s="62">
        <f t="shared" si="1"/>
        <v>5472146.5</v>
      </c>
      <c r="K16" s="114">
        <v>0</v>
      </c>
      <c r="L16" s="63">
        <v>964093.6400000002</v>
      </c>
      <c r="N16" s="53" t="s">
        <v>65</v>
      </c>
      <c r="O16" s="54" t="s">
        <v>62</v>
      </c>
      <c r="P16" s="22">
        <v>6449778.0900064055</v>
      </c>
      <c r="Q16" s="34">
        <v>527678.7712998546</v>
      </c>
      <c r="R16" s="29">
        <f t="shared" si="2"/>
        <v>6977456.86130626</v>
      </c>
      <c r="S16" s="111">
        <v>0</v>
      </c>
      <c r="T16" s="60">
        <v>1241398.5700000003</v>
      </c>
      <c r="U16" s="61">
        <v>977574.8200000001</v>
      </c>
      <c r="V16" s="61">
        <v>604680.1599999999</v>
      </c>
      <c r="W16" s="62">
        <f t="shared" si="9"/>
        <v>2823653.5500000007</v>
      </c>
      <c r="X16" s="111">
        <v>0</v>
      </c>
      <c r="Y16" s="63">
        <v>666819.14</v>
      </c>
      <c r="AA16" s="53" t="s">
        <v>65</v>
      </c>
      <c r="AB16" s="54" t="s">
        <v>62</v>
      </c>
      <c r="AC16" s="117">
        <f t="shared" si="3"/>
        <v>0.34311813593232565</v>
      </c>
      <c r="AD16" s="67">
        <f t="shared" si="3"/>
        <v>1.380051819890244</v>
      </c>
      <c r="AE16" s="65">
        <f t="shared" si="4"/>
        <v>0.42153752327453686</v>
      </c>
      <c r="AF16" s="114">
        <v>0</v>
      </c>
      <c r="AG16" s="64">
        <f t="shared" si="5"/>
        <v>0.8327849129067386</v>
      </c>
      <c r="AH16" s="66">
        <f t="shared" si="6"/>
        <v>0.7555762228000102</v>
      </c>
      <c r="AI16" s="67">
        <f t="shared" si="7"/>
        <v>1.4487703052800676</v>
      </c>
      <c r="AJ16" s="68">
        <f t="shared" si="8"/>
        <v>0.9379666815002847</v>
      </c>
      <c r="AK16" s="114">
        <v>0</v>
      </c>
      <c r="AL16" s="107">
        <f t="shared" si="8"/>
        <v>0.445809788843194</v>
      </c>
    </row>
    <row r="17" spans="1:38" ht="13.5">
      <c r="A17" s="53" t="s">
        <v>48</v>
      </c>
      <c r="B17" s="54" t="s">
        <v>62</v>
      </c>
      <c r="C17" s="22">
        <v>2884775.1845637616</v>
      </c>
      <c r="D17" s="34">
        <v>418224.0690384045</v>
      </c>
      <c r="E17" s="29">
        <f t="shared" si="0"/>
        <v>3302999.253602166</v>
      </c>
      <c r="F17" s="111">
        <v>0</v>
      </c>
      <c r="G17" s="60">
        <v>249972.9</v>
      </c>
      <c r="H17" s="61">
        <v>160921.22</v>
      </c>
      <c r="I17" s="61">
        <v>59283.33</v>
      </c>
      <c r="J17" s="62">
        <f t="shared" si="1"/>
        <v>470177.45</v>
      </c>
      <c r="K17" s="114">
        <v>0</v>
      </c>
      <c r="L17" s="63">
        <v>321049.66</v>
      </c>
      <c r="N17" s="53" t="s">
        <v>48</v>
      </c>
      <c r="O17" s="54" t="s">
        <v>62</v>
      </c>
      <c r="P17" s="22">
        <v>1918281.9134444639</v>
      </c>
      <c r="Q17" s="34">
        <v>156941.31316882305</v>
      </c>
      <c r="R17" s="29">
        <f t="shared" si="2"/>
        <v>2075223.2266132869</v>
      </c>
      <c r="S17" s="111">
        <v>0</v>
      </c>
      <c r="T17" s="60">
        <v>135491.48</v>
      </c>
      <c r="U17" s="61">
        <v>132226.05</v>
      </c>
      <c r="V17" s="61">
        <v>42079.74</v>
      </c>
      <c r="W17" s="62">
        <f t="shared" si="9"/>
        <v>309797.27</v>
      </c>
      <c r="X17" s="111">
        <v>0</v>
      </c>
      <c r="Y17" s="63">
        <v>198324.18</v>
      </c>
      <c r="AA17" s="53" t="s">
        <v>48</v>
      </c>
      <c r="AB17" s="54" t="s">
        <v>62</v>
      </c>
      <c r="AC17" s="117">
        <f t="shared" si="3"/>
        <v>0.5038327601097297</v>
      </c>
      <c r="AD17" s="67">
        <f t="shared" si="3"/>
        <v>1.6648436959904718</v>
      </c>
      <c r="AE17" s="65">
        <f t="shared" si="4"/>
        <v>0.5916356424906537</v>
      </c>
      <c r="AF17" s="114">
        <v>0</v>
      </c>
      <c r="AG17" s="64">
        <f t="shared" si="5"/>
        <v>0.8449344563953392</v>
      </c>
      <c r="AH17" s="66">
        <f t="shared" si="6"/>
        <v>0.2170160115952946</v>
      </c>
      <c r="AI17" s="67">
        <f t="shared" si="7"/>
        <v>0.4088330868964496</v>
      </c>
      <c r="AJ17" s="68">
        <f t="shared" si="8"/>
        <v>0.5176939745143654</v>
      </c>
      <c r="AK17" s="114">
        <v>0</v>
      </c>
      <c r="AL17" s="107">
        <f t="shared" si="8"/>
        <v>0.6188124917496192</v>
      </c>
    </row>
    <row r="18" spans="1:38" ht="13.5">
      <c r="A18" s="53" t="s">
        <v>66</v>
      </c>
      <c r="B18" s="54" t="s">
        <v>62</v>
      </c>
      <c r="C18" s="22">
        <v>2293459.6269665044</v>
      </c>
      <c r="D18" s="34">
        <v>332497.31989436847</v>
      </c>
      <c r="E18" s="29">
        <f t="shared" si="0"/>
        <v>2625956.9468608727</v>
      </c>
      <c r="F18" s="111">
        <v>0</v>
      </c>
      <c r="G18" s="60">
        <v>270290.58999999997</v>
      </c>
      <c r="H18" s="61">
        <v>33255.96</v>
      </c>
      <c r="I18" s="61">
        <v>87293.26000000001</v>
      </c>
      <c r="J18" s="62">
        <f t="shared" si="1"/>
        <v>390839.81</v>
      </c>
      <c r="K18" s="114">
        <v>0</v>
      </c>
      <c r="L18" s="63">
        <v>255241.51</v>
      </c>
      <c r="N18" s="53" t="s">
        <v>66</v>
      </c>
      <c r="O18" s="54" t="s">
        <v>62</v>
      </c>
      <c r="P18" s="22">
        <v>1587576.3106823373</v>
      </c>
      <c r="Q18" s="34">
        <v>129885.13794972749</v>
      </c>
      <c r="R18" s="29">
        <f t="shared" si="2"/>
        <v>1717461.4486320647</v>
      </c>
      <c r="S18" s="111">
        <v>0</v>
      </c>
      <c r="T18" s="60">
        <v>144439.77999999994</v>
      </c>
      <c r="U18" s="61">
        <v>24090.580000000005</v>
      </c>
      <c r="V18" s="61">
        <v>6748.2</v>
      </c>
      <c r="W18" s="62">
        <f t="shared" si="9"/>
        <v>175278.55999999997</v>
      </c>
      <c r="X18" s="111">
        <v>0</v>
      </c>
      <c r="Y18" s="63">
        <v>164133.74</v>
      </c>
      <c r="AA18" s="53" t="s">
        <v>66</v>
      </c>
      <c r="AB18" s="54" t="s">
        <v>62</v>
      </c>
      <c r="AC18" s="117">
        <f t="shared" si="3"/>
        <v>0.444629534677788</v>
      </c>
      <c r="AD18" s="67">
        <f t="shared" si="3"/>
        <v>1.559933531602844</v>
      </c>
      <c r="AE18" s="65">
        <f t="shared" si="4"/>
        <v>0.5289757734896539</v>
      </c>
      <c r="AF18" s="114">
        <v>0</v>
      </c>
      <c r="AG18" s="64">
        <f t="shared" si="5"/>
        <v>0.8713029748452958</v>
      </c>
      <c r="AH18" s="66">
        <f t="shared" si="6"/>
        <v>0.38045493300700906</v>
      </c>
      <c r="AI18" s="67">
        <f t="shared" si="7"/>
        <v>11.9357843573101</v>
      </c>
      <c r="AJ18" s="68">
        <f t="shared" si="8"/>
        <v>1.229820977534275</v>
      </c>
      <c r="AK18" s="114">
        <v>0</v>
      </c>
      <c r="AL18" s="107">
        <f t="shared" si="8"/>
        <v>0.5550825199011491</v>
      </c>
    </row>
    <row r="19" spans="1:38" ht="13.5">
      <c r="A19" s="53" t="s">
        <v>67</v>
      </c>
      <c r="B19" s="54" t="s">
        <v>62</v>
      </c>
      <c r="C19" s="22">
        <v>2124635.3446760816</v>
      </c>
      <c r="D19" s="34">
        <v>308021.79796468775</v>
      </c>
      <c r="E19" s="29">
        <f t="shared" si="0"/>
        <v>2432657.1426407695</v>
      </c>
      <c r="F19" s="111">
        <v>0</v>
      </c>
      <c r="G19" s="60">
        <v>162658.11</v>
      </c>
      <c r="H19" s="61">
        <v>30839.56</v>
      </c>
      <c r="I19" s="61">
        <v>9605.79</v>
      </c>
      <c r="J19" s="62">
        <f t="shared" si="1"/>
        <v>203103.46</v>
      </c>
      <c r="K19" s="114">
        <v>0</v>
      </c>
      <c r="L19" s="63">
        <v>236452.91</v>
      </c>
      <c r="N19" s="53" t="s">
        <v>67</v>
      </c>
      <c r="O19" s="54" t="s">
        <v>62</v>
      </c>
      <c r="P19" s="22">
        <v>1474184.152692824</v>
      </c>
      <c r="Q19" s="34">
        <v>120608.1312422167</v>
      </c>
      <c r="R19" s="29">
        <f t="shared" si="2"/>
        <v>1594792.2839350407</v>
      </c>
      <c r="S19" s="111">
        <v>0</v>
      </c>
      <c r="T19" s="60">
        <v>85755.81</v>
      </c>
      <c r="U19" s="61">
        <v>20287.07</v>
      </c>
      <c r="V19" s="61">
        <v>9011.490000000002</v>
      </c>
      <c r="W19" s="62">
        <f t="shared" si="9"/>
        <v>115054.37000000001</v>
      </c>
      <c r="X19" s="111">
        <v>0</v>
      </c>
      <c r="Y19" s="63">
        <v>152410.55000000002</v>
      </c>
      <c r="AA19" s="53" t="s">
        <v>67</v>
      </c>
      <c r="AB19" s="54" t="s">
        <v>62</v>
      </c>
      <c r="AC19" s="117">
        <f t="shared" si="3"/>
        <v>0.44122790954922997</v>
      </c>
      <c r="AD19" s="67">
        <f t="shared" si="3"/>
        <v>1.5539057341506197</v>
      </c>
      <c r="AE19" s="65">
        <f t="shared" si="4"/>
        <v>0.5253755408436982</v>
      </c>
      <c r="AF19" s="114">
        <v>0</v>
      </c>
      <c r="AG19" s="64">
        <f t="shared" si="5"/>
        <v>0.8967590650709263</v>
      </c>
      <c r="AH19" s="66">
        <f t="shared" si="6"/>
        <v>0.5201584063149582</v>
      </c>
      <c r="AI19" s="67">
        <f t="shared" si="7"/>
        <v>0.0659491382668127</v>
      </c>
      <c r="AJ19" s="68">
        <f t="shared" si="8"/>
        <v>0.7652824486371093</v>
      </c>
      <c r="AK19" s="114">
        <v>0</v>
      </c>
      <c r="AL19" s="107">
        <f t="shared" si="8"/>
        <v>0.5514208826095042</v>
      </c>
    </row>
    <row r="20" spans="1:38" ht="13.5">
      <c r="A20" s="53" t="s">
        <v>68</v>
      </c>
      <c r="B20" s="54" t="s">
        <v>62</v>
      </c>
      <c r="C20" s="22">
        <v>18386141.231614575</v>
      </c>
      <c r="D20" s="34">
        <v>2665554.9593419866</v>
      </c>
      <c r="E20" s="29">
        <f t="shared" si="0"/>
        <v>21051696.190956563</v>
      </c>
      <c r="F20" s="111">
        <v>0</v>
      </c>
      <c r="G20" s="60">
        <v>6246348.63</v>
      </c>
      <c r="H20" s="61">
        <v>3598725.39</v>
      </c>
      <c r="I20" s="61">
        <v>2223555.9800000004</v>
      </c>
      <c r="J20" s="62">
        <f t="shared" si="1"/>
        <v>12068630</v>
      </c>
      <c r="K20" s="114">
        <v>0</v>
      </c>
      <c r="L20" s="63">
        <v>2046212.9400000002</v>
      </c>
      <c r="N20" s="53" t="s">
        <v>68</v>
      </c>
      <c r="O20" s="54" t="s">
        <v>62</v>
      </c>
      <c r="P20" s="22">
        <v>12835096.856589768</v>
      </c>
      <c r="Q20" s="34">
        <v>1050083.9012266216</v>
      </c>
      <c r="R20" s="29">
        <f t="shared" si="2"/>
        <v>13885180.75781639</v>
      </c>
      <c r="S20" s="111">
        <v>0</v>
      </c>
      <c r="T20" s="60">
        <v>3420728.5900000003</v>
      </c>
      <c r="U20" s="61">
        <v>2237418.4699999993</v>
      </c>
      <c r="V20" s="61">
        <v>1175210.33</v>
      </c>
      <c r="W20" s="62">
        <f t="shared" si="9"/>
        <v>6833357.39</v>
      </c>
      <c r="X20" s="111">
        <v>0</v>
      </c>
      <c r="Y20" s="63">
        <v>1326974.0700000003</v>
      </c>
      <c r="AA20" s="53" t="s">
        <v>68</v>
      </c>
      <c r="AB20" s="54" t="s">
        <v>62</v>
      </c>
      <c r="AC20" s="117">
        <f t="shared" si="3"/>
        <v>0.43248948076108995</v>
      </c>
      <c r="AD20" s="67">
        <f t="shared" si="3"/>
        <v>1.5384209359159824</v>
      </c>
      <c r="AE20" s="65">
        <f t="shared" si="4"/>
        <v>0.516126909554701</v>
      </c>
      <c r="AF20" s="114">
        <v>0</v>
      </c>
      <c r="AG20" s="64">
        <f t="shared" si="5"/>
        <v>0.8260287145435292</v>
      </c>
      <c r="AH20" s="66">
        <f t="shared" si="6"/>
        <v>0.608427497248649</v>
      </c>
      <c r="AI20" s="67">
        <f t="shared" si="7"/>
        <v>0.8920493831942409</v>
      </c>
      <c r="AJ20" s="68">
        <f t="shared" si="8"/>
        <v>0.7661347579538791</v>
      </c>
      <c r="AK20" s="114">
        <v>0</v>
      </c>
      <c r="AL20" s="107">
        <f t="shared" si="8"/>
        <v>0.5420142610623881</v>
      </c>
    </row>
    <row r="21" spans="1:38" ht="13.5">
      <c r="A21" s="53" t="s">
        <v>6</v>
      </c>
      <c r="B21" s="54" t="s">
        <v>62</v>
      </c>
      <c r="C21" s="22">
        <v>39884193.35330826</v>
      </c>
      <c r="D21" s="34">
        <v>5782263.284775694</v>
      </c>
      <c r="E21" s="29">
        <f t="shared" si="0"/>
        <v>45666456.63808396</v>
      </c>
      <c r="F21" s="111">
        <v>0</v>
      </c>
      <c r="G21" s="60">
        <v>17255119.599999998</v>
      </c>
      <c r="H21" s="61">
        <v>7433329.9399999995</v>
      </c>
      <c r="I21" s="61">
        <v>3193089.4599999995</v>
      </c>
      <c r="J21" s="62">
        <f t="shared" si="1"/>
        <v>27881539</v>
      </c>
      <c r="K21" s="114">
        <v>0</v>
      </c>
      <c r="L21" s="63">
        <v>4438753.75</v>
      </c>
      <c r="N21" s="53" t="s">
        <v>6</v>
      </c>
      <c r="O21" s="54" t="s">
        <v>62</v>
      </c>
      <c r="P21" s="22">
        <v>27241411.246323526</v>
      </c>
      <c r="Q21" s="34">
        <v>2228714.5719333985</v>
      </c>
      <c r="R21" s="29">
        <f t="shared" si="2"/>
        <v>29470125.818256926</v>
      </c>
      <c r="S21" s="111">
        <v>0</v>
      </c>
      <c r="T21" s="60">
        <v>9111818.389999999</v>
      </c>
      <c r="U21" s="61">
        <v>4519357.029999999</v>
      </c>
      <c r="V21" s="61">
        <v>2092982.2300000002</v>
      </c>
      <c r="W21" s="62">
        <f t="shared" si="9"/>
        <v>15724157.649999999</v>
      </c>
      <c r="X21" s="111">
        <v>0</v>
      </c>
      <c r="Y21" s="63">
        <v>2816390.6</v>
      </c>
      <c r="AA21" s="53" t="s">
        <v>6</v>
      </c>
      <c r="AB21" s="54" t="s">
        <v>62</v>
      </c>
      <c r="AC21" s="117">
        <f t="shared" si="3"/>
        <v>0.4641015838961351</v>
      </c>
      <c r="AD21" s="67">
        <f t="shared" si="3"/>
        <v>1.5944386767120253</v>
      </c>
      <c r="AE21" s="65">
        <f t="shared" si="4"/>
        <v>0.5495847191053831</v>
      </c>
      <c r="AF21" s="114">
        <v>0</v>
      </c>
      <c r="AG21" s="64">
        <f t="shared" si="5"/>
        <v>0.8937075851881635</v>
      </c>
      <c r="AH21" s="66">
        <f t="shared" si="6"/>
        <v>0.6447759915086861</v>
      </c>
      <c r="AI21" s="67">
        <f t="shared" si="7"/>
        <v>0.5256170904040591</v>
      </c>
      <c r="AJ21" s="68">
        <f t="shared" si="8"/>
        <v>0.7731658267875483</v>
      </c>
      <c r="AK21" s="114">
        <v>0</v>
      </c>
      <c r="AL21" s="107">
        <f t="shared" si="8"/>
        <v>0.5760433762277148</v>
      </c>
    </row>
    <row r="22" spans="1:38" ht="13.5">
      <c r="A22" s="53" t="s">
        <v>7</v>
      </c>
      <c r="B22" s="54" t="s">
        <v>62</v>
      </c>
      <c r="C22" s="22">
        <v>2188605.6823911797</v>
      </c>
      <c r="D22" s="34">
        <v>317295.981644625</v>
      </c>
      <c r="E22" s="29">
        <f t="shared" si="0"/>
        <v>2505901.6640358046</v>
      </c>
      <c r="F22" s="111">
        <v>0</v>
      </c>
      <c r="G22" s="60">
        <v>141761.17</v>
      </c>
      <c r="H22" s="61">
        <v>18447.29</v>
      </c>
      <c r="I22" s="61">
        <v>47348.869999999995</v>
      </c>
      <c r="J22" s="62">
        <f t="shared" si="1"/>
        <v>207557.33000000002</v>
      </c>
      <c r="K22" s="114">
        <v>0</v>
      </c>
      <c r="L22" s="63">
        <v>243572.21999999994</v>
      </c>
      <c r="N22" s="53" t="s">
        <v>7</v>
      </c>
      <c r="O22" s="54" t="s">
        <v>62</v>
      </c>
      <c r="P22" s="22">
        <v>1523777.0782827702</v>
      </c>
      <c r="Q22" s="34">
        <v>124665.50091839454</v>
      </c>
      <c r="R22" s="29">
        <f t="shared" si="2"/>
        <v>1648442.5792011647</v>
      </c>
      <c r="S22" s="111">
        <v>0</v>
      </c>
      <c r="T22" s="60">
        <v>76027.06</v>
      </c>
      <c r="U22" s="61">
        <v>15297.570000000002</v>
      </c>
      <c r="V22" s="61">
        <v>28534.42</v>
      </c>
      <c r="W22" s="62">
        <f t="shared" si="9"/>
        <v>119859.05</v>
      </c>
      <c r="X22" s="111">
        <v>0</v>
      </c>
      <c r="Y22" s="63">
        <v>157537.79</v>
      </c>
      <c r="AA22" s="53" t="s">
        <v>7</v>
      </c>
      <c r="AB22" s="54" t="s">
        <v>62</v>
      </c>
      <c r="AC22" s="117">
        <f t="shared" si="3"/>
        <v>0.4363030613753831</v>
      </c>
      <c r="AD22" s="67">
        <f t="shared" si="3"/>
        <v>1.5451787327460025</v>
      </c>
      <c r="AE22" s="65">
        <f t="shared" si="4"/>
        <v>0.5201631501475561</v>
      </c>
      <c r="AF22" s="114">
        <v>0</v>
      </c>
      <c r="AG22" s="64">
        <f t="shared" si="5"/>
        <v>0.8646146516779685</v>
      </c>
      <c r="AH22" s="66">
        <f t="shared" si="6"/>
        <v>0.2058967535366727</v>
      </c>
      <c r="AI22" s="67">
        <f t="shared" si="7"/>
        <v>0.659359818773257</v>
      </c>
      <c r="AJ22" s="68">
        <f t="shared" si="8"/>
        <v>0.7316784172742903</v>
      </c>
      <c r="AK22" s="114">
        <v>0</v>
      </c>
      <c r="AL22" s="107">
        <f t="shared" si="8"/>
        <v>0.5461193152449322</v>
      </c>
    </row>
    <row r="23" spans="1:38" ht="13.5">
      <c r="A23" s="53" t="s">
        <v>8</v>
      </c>
      <c r="B23" s="54" t="s">
        <v>59</v>
      </c>
      <c r="C23" s="22">
        <v>7268547.609624593</v>
      </c>
      <c r="D23" s="34">
        <v>1053767.230653802</v>
      </c>
      <c r="E23" s="29">
        <f t="shared" si="0"/>
        <v>8322314.8402783945</v>
      </c>
      <c r="F23" s="111">
        <v>0</v>
      </c>
      <c r="G23" s="60">
        <v>1991641.7600000002</v>
      </c>
      <c r="H23" s="61">
        <v>1304849.98</v>
      </c>
      <c r="I23" s="61">
        <v>819313.9</v>
      </c>
      <c r="J23" s="62">
        <f t="shared" si="1"/>
        <v>4115805.64</v>
      </c>
      <c r="K23" s="114">
        <v>0</v>
      </c>
      <c r="L23" s="63">
        <v>808924.29</v>
      </c>
      <c r="N23" s="53" t="s">
        <v>8</v>
      </c>
      <c r="O23" s="54" t="s">
        <v>59</v>
      </c>
      <c r="P23" s="22">
        <v>4991837.916413067</v>
      </c>
      <c r="Q23" s="34">
        <v>408399.61646777485</v>
      </c>
      <c r="R23" s="29">
        <f t="shared" si="2"/>
        <v>5400237.532880842</v>
      </c>
      <c r="S23" s="111">
        <v>0</v>
      </c>
      <c r="T23" s="60">
        <v>906335.7800000001</v>
      </c>
      <c r="U23" s="61">
        <v>769340.6099999999</v>
      </c>
      <c r="V23" s="61">
        <v>376834.5199999999</v>
      </c>
      <c r="W23" s="62">
        <f t="shared" si="9"/>
        <v>2052510.9100000001</v>
      </c>
      <c r="X23" s="111">
        <v>0</v>
      </c>
      <c r="Y23" s="63">
        <v>516087.99</v>
      </c>
      <c r="AA23" s="53" t="s">
        <v>8</v>
      </c>
      <c r="AB23" s="54" t="s">
        <v>59</v>
      </c>
      <c r="AC23" s="117">
        <f t="shared" si="3"/>
        <v>0.45608646180713275</v>
      </c>
      <c r="AD23" s="67">
        <f t="shared" si="3"/>
        <v>1.5802356029806663</v>
      </c>
      <c r="AE23" s="65">
        <f t="shared" si="4"/>
        <v>0.5411016255499275</v>
      </c>
      <c r="AF23" s="114">
        <v>0</v>
      </c>
      <c r="AG23" s="64">
        <f t="shared" si="5"/>
        <v>1.1974656677462296</v>
      </c>
      <c r="AH23" s="66">
        <f t="shared" si="6"/>
        <v>0.6960627881062982</v>
      </c>
      <c r="AI23" s="67">
        <f t="shared" si="7"/>
        <v>1.1742007605884943</v>
      </c>
      <c r="AJ23" s="68">
        <f t="shared" si="8"/>
        <v>1.0052539647645524</v>
      </c>
      <c r="AK23" s="114">
        <v>0</v>
      </c>
      <c r="AL23" s="107">
        <f t="shared" si="8"/>
        <v>0.5674154517720904</v>
      </c>
    </row>
    <row r="24" spans="1:38" ht="13.5">
      <c r="A24" s="53" t="s">
        <v>9</v>
      </c>
      <c r="B24" s="54" t="s">
        <v>59</v>
      </c>
      <c r="C24" s="22">
        <v>5749826.181665368</v>
      </c>
      <c r="D24" s="34">
        <v>833588.5981088284</v>
      </c>
      <c r="E24" s="29">
        <f t="shared" si="0"/>
        <v>6583414.779774196</v>
      </c>
      <c r="F24" s="111">
        <v>0</v>
      </c>
      <c r="G24" s="60">
        <v>1470871.0000000002</v>
      </c>
      <c r="H24" s="61">
        <v>564078.7100000001</v>
      </c>
      <c r="I24" s="61">
        <v>828925.1600000001</v>
      </c>
      <c r="J24" s="62">
        <f t="shared" si="1"/>
        <v>2863874.8700000006</v>
      </c>
      <c r="K24" s="114">
        <v>0</v>
      </c>
      <c r="L24" s="63">
        <v>639904.2000000002</v>
      </c>
      <c r="N24" s="53" t="s">
        <v>9</v>
      </c>
      <c r="O24" s="54" t="s">
        <v>59</v>
      </c>
      <c r="P24" s="22">
        <v>4163107.9862421765</v>
      </c>
      <c r="Q24" s="34">
        <v>340598.33940220135</v>
      </c>
      <c r="R24" s="29">
        <f t="shared" si="2"/>
        <v>4503706.325644378</v>
      </c>
      <c r="S24" s="111">
        <v>0</v>
      </c>
      <c r="T24" s="60">
        <v>785846.6799999999</v>
      </c>
      <c r="U24" s="61">
        <v>360998.38000000006</v>
      </c>
      <c r="V24" s="61">
        <v>363899.10000000003</v>
      </c>
      <c r="W24" s="62">
        <f t="shared" si="9"/>
        <v>1510744.1600000001</v>
      </c>
      <c r="X24" s="111">
        <v>0</v>
      </c>
      <c r="Y24" s="63">
        <v>430408.65</v>
      </c>
      <c r="AA24" s="53" t="s">
        <v>9</v>
      </c>
      <c r="AB24" s="54" t="s">
        <v>59</v>
      </c>
      <c r="AC24" s="117">
        <f t="shared" si="3"/>
        <v>0.38113789040947776</v>
      </c>
      <c r="AD24" s="67">
        <f t="shared" si="3"/>
        <v>1.447424140622339</v>
      </c>
      <c r="AE24" s="65">
        <f t="shared" si="4"/>
        <v>0.4617771017368144</v>
      </c>
      <c r="AF24" s="114">
        <v>0</v>
      </c>
      <c r="AG24" s="64">
        <f t="shared" si="5"/>
        <v>0.8717022511312262</v>
      </c>
      <c r="AH24" s="66">
        <f t="shared" si="6"/>
        <v>0.5625519150529152</v>
      </c>
      <c r="AI24" s="67">
        <f t="shared" si="7"/>
        <v>1.277898351493587</v>
      </c>
      <c r="AJ24" s="68">
        <f t="shared" si="8"/>
        <v>0.8956716470113644</v>
      </c>
      <c r="AK24" s="114">
        <v>0</v>
      </c>
      <c r="AL24" s="107">
        <f t="shared" si="8"/>
        <v>0.4867363841316854</v>
      </c>
    </row>
    <row r="25" spans="1:38" ht="13.5">
      <c r="A25" s="53" t="s">
        <v>69</v>
      </c>
      <c r="B25" s="54" t="s">
        <v>62</v>
      </c>
      <c r="C25" s="22">
        <v>2037004.1833317445</v>
      </c>
      <c r="D25" s="34">
        <v>295317.3553210813</v>
      </c>
      <c r="E25" s="29">
        <f t="shared" si="0"/>
        <v>2332321.5386528256</v>
      </c>
      <c r="F25" s="111">
        <v>0</v>
      </c>
      <c r="G25" s="60">
        <v>100640.97000000002</v>
      </c>
      <c r="H25" s="61">
        <v>19550.069999999996</v>
      </c>
      <c r="I25" s="61">
        <v>22088.23</v>
      </c>
      <c r="J25" s="62">
        <f t="shared" si="1"/>
        <v>142279.27000000002</v>
      </c>
      <c r="K25" s="114">
        <v>0</v>
      </c>
      <c r="L25" s="63">
        <v>226700.35000000006</v>
      </c>
      <c r="N25" s="53" t="s">
        <v>69</v>
      </c>
      <c r="O25" s="54" t="s">
        <v>62</v>
      </c>
      <c r="P25" s="22">
        <v>1422008.262228401</v>
      </c>
      <c r="Q25" s="34">
        <v>116339.44022873792</v>
      </c>
      <c r="R25" s="29">
        <f t="shared" si="2"/>
        <v>1538347.7024571388</v>
      </c>
      <c r="S25" s="111">
        <v>0</v>
      </c>
      <c r="T25" s="60">
        <v>54191.18</v>
      </c>
      <c r="U25" s="61">
        <v>11443.39</v>
      </c>
      <c r="V25" s="61">
        <v>823.4</v>
      </c>
      <c r="W25" s="62">
        <f t="shared" si="9"/>
        <v>66457.97</v>
      </c>
      <c r="X25" s="111">
        <v>0</v>
      </c>
      <c r="Y25" s="63">
        <v>147016.25</v>
      </c>
      <c r="AA25" s="53" t="s">
        <v>69</v>
      </c>
      <c r="AB25" s="54" t="s">
        <v>62</v>
      </c>
      <c r="AC25" s="117">
        <f t="shared" si="3"/>
        <v>0.4324840701977326</v>
      </c>
      <c r="AD25" s="67">
        <f t="shared" si="3"/>
        <v>1.538411348210464</v>
      </c>
      <c r="AE25" s="65">
        <f t="shared" si="4"/>
        <v>0.5161211830898214</v>
      </c>
      <c r="AF25" s="114">
        <v>0</v>
      </c>
      <c r="AG25" s="64">
        <f t="shared" si="5"/>
        <v>0.857146679588819</v>
      </c>
      <c r="AH25" s="66">
        <f t="shared" si="6"/>
        <v>0.7084159501686125</v>
      </c>
      <c r="AI25" s="67">
        <f t="shared" si="7"/>
        <v>25.825637600194316</v>
      </c>
      <c r="AJ25" s="68">
        <f t="shared" si="8"/>
        <v>1.140891002237956</v>
      </c>
      <c r="AK25" s="114">
        <v>0</v>
      </c>
      <c r="AL25" s="107">
        <f t="shared" si="8"/>
        <v>0.5420087915451528</v>
      </c>
    </row>
    <row r="26" spans="1:38" ht="13.5">
      <c r="A26" s="53" t="s">
        <v>38</v>
      </c>
      <c r="B26" s="54" t="s">
        <v>62</v>
      </c>
      <c r="C26" s="22">
        <v>2356199.7658793903</v>
      </c>
      <c r="D26" s="34">
        <v>341593.1538881532</v>
      </c>
      <c r="E26" s="29">
        <f t="shared" si="0"/>
        <v>2697792.9197675437</v>
      </c>
      <c r="F26" s="111">
        <v>0</v>
      </c>
      <c r="G26" s="60">
        <v>447582.63999999996</v>
      </c>
      <c r="H26" s="61">
        <v>39318.65</v>
      </c>
      <c r="I26" s="61">
        <v>7750.639999999999</v>
      </c>
      <c r="J26" s="62">
        <f t="shared" si="1"/>
        <v>494651.93</v>
      </c>
      <c r="K26" s="114">
        <v>0</v>
      </c>
      <c r="L26" s="63">
        <v>262223.95</v>
      </c>
      <c r="N26" s="53" t="s">
        <v>38</v>
      </c>
      <c r="O26" s="54" t="s">
        <v>62</v>
      </c>
      <c r="P26" s="22">
        <v>1630740.5236958093</v>
      </c>
      <c r="Q26" s="34">
        <v>133416.5522975119</v>
      </c>
      <c r="R26" s="29">
        <f t="shared" si="2"/>
        <v>1764157.0759933211</v>
      </c>
      <c r="S26" s="111">
        <v>0</v>
      </c>
      <c r="T26" s="60">
        <v>239129.83999999997</v>
      </c>
      <c r="U26" s="61">
        <v>26795.430000000004</v>
      </c>
      <c r="V26" s="61">
        <v>9334.52</v>
      </c>
      <c r="W26" s="62">
        <f t="shared" si="9"/>
        <v>275259.79</v>
      </c>
      <c r="X26" s="111">
        <v>0</v>
      </c>
      <c r="Y26" s="63">
        <v>168596.34</v>
      </c>
      <c r="AA26" s="53" t="s">
        <v>38</v>
      </c>
      <c r="AB26" s="54" t="s">
        <v>62</v>
      </c>
      <c r="AC26" s="117">
        <f t="shared" si="3"/>
        <v>0.44486491360344993</v>
      </c>
      <c r="AD26" s="67">
        <f t="shared" si="3"/>
        <v>1.560350631205178</v>
      </c>
      <c r="AE26" s="65">
        <f t="shared" si="4"/>
        <v>0.5292248952653675</v>
      </c>
      <c r="AF26" s="114">
        <v>0</v>
      </c>
      <c r="AG26" s="64">
        <f t="shared" si="5"/>
        <v>0.8717138772810622</v>
      </c>
      <c r="AH26" s="66">
        <f t="shared" si="6"/>
        <v>0.4673640243877406</v>
      </c>
      <c r="AI26" s="67">
        <f t="shared" si="7"/>
        <v>-0.1696798549898657</v>
      </c>
      <c r="AJ26" s="68">
        <f t="shared" si="8"/>
        <v>0.797036646725626</v>
      </c>
      <c r="AK26" s="114">
        <v>0</v>
      </c>
      <c r="AL26" s="107">
        <f t="shared" si="8"/>
        <v>0.5553359580640957</v>
      </c>
    </row>
    <row r="27" spans="1:38" ht="13.5">
      <c r="A27" s="53" t="s">
        <v>70</v>
      </c>
      <c r="B27" s="54" t="s">
        <v>59</v>
      </c>
      <c r="C27" s="22">
        <v>7598486.928378236</v>
      </c>
      <c r="D27" s="34">
        <v>1101600.6164799402</v>
      </c>
      <c r="E27" s="29">
        <f t="shared" si="0"/>
        <v>8700087.544858176</v>
      </c>
      <c r="F27" s="111">
        <v>0</v>
      </c>
      <c r="G27" s="60">
        <v>1625167.4299999997</v>
      </c>
      <c r="H27" s="61">
        <v>481500.8300000001</v>
      </c>
      <c r="I27" s="61">
        <v>381058.5399999999</v>
      </c>
      <c r="J27" s="62">
        <f t="shared" si="1"/>
        <v>2487726.8</v>
      </c>
      <c r="K27" s="114">
        <v>0</v>
      </c>
      <c r="L27" s="63">
        <v>845643.59</v>
      </c>
      <c r="N27" s="53" t="s">
        <v>70</v>
      </c>
      <c r="O27" s="54" t="s">
        <v>59</v>
      </c>
      <c r="P27" s="22">
        <v>5215809.670639886</v>
      </c>
      <c r="Q27" s="34">
        <v>426723.52442662424</v>
      </c>
      <c r="R27" s="29">
        <f t="shared" si="2"/>
        <v>5642533.19506651</v>
      </c>
      <c r="S27" s="111">
        <v>0</v>
      </c>
      <c r="T27" s="60">
        <v>876511.41</v>
      </c>
      <c r="U27" s="61">
        <v>283521.7</v>
      </c>
      <c r="V27" s="61">
        <v>198346.55999999997</v>
      </c>
      <c r="W27" s="62">
        <f t="shared" si="9"/>
        <v>1358379.6700000002</v>
      </c>
      <c r="X27" s="111">
        <v>0</v>
      </c>
      <c r="Y27" s="63">
        <v>539243.62</v>
      </c>
      <c r="AA27" s="53" t="s">
        <v>70</v>
      </c>
      <c r="AB27" s="54" t="s">
        <v>59</v>
      </c>
      <c r="AC27" s="117">
        <f t="shared" si="3"/>
        <v>0.4568182905811513</v>
      </c>
      <c r="AD27" s="67">
        <f t="shared" si="3"/>
        <v>1.5815324288955672</v>
      </c>
      <c r="AE27" s="65">
        <f t="shared" si="4"/>
        <v>0.5418761829287966</v>
      </c>
      <c r="AF27" s="114">
        <v>0</v>
      </c>
      <c r="AG27" s="64">
        <f t="shared" si="5"/>
        <v>0.8541315166678773</v>
      </c>
      <c r="AH27" s="66">
        <f t="shared" si="6"/>
        <v>0.6982856338685894</v>
      </c>
      <c r="AI27" s="67">
        <f t="shared" si="7"/>
        <v>0.9211754416108855</v>
      </c>
      <c r="AJ27" s="68">
        <f t="shared" si="8"/>
        <v>0.8313928387930007</v>
      </c>
      <c r="AK27" s="114">
        <v>0</v>
      </c>
      <c r="AL27" s="107">
        <f t="shared" si="8"/>
        <v>0.5682032362292946</v>
      </c>
    </row>
    <row r="28" spans="1:38" ht="13.5">
      <c r="A28" s="53" t="s">
        <v>10</v>
      </c>
      <c r="B28" s="54" t="s">
        <v>62</v>
      </c>
      <c r="C28" s="22">
        <v>5621762.48635495</v>
      </c>
      <c r="D28" s="34">
        <v>815022.3957803384</v>
      </c>
      <c r="E28" s="29">
        <f t="shared" si="0"/>
        <v>6436784.882135289</v>
      </c>
      <c r="F28" s="111">
        <v>0</v>
      </c>
      <c r="G28" s="60">
        <v>1698230.9200000002</v>
      </c>
      <c r="H28" s="61">
        <v>348635.13000000006</v>
      </c>
      <c r="I28" s="61">
        <v>338804.37999999995</v>
      </c>
      <c r="J28" s="62">
        <f t="shared" si="1"/>
        <v>2385670.43</v>
      </c>
      <c r="K28" s="114">
        <v>0</v>
      </c>
      <c r="L28" s="63">
        <v>625651.8400000001</v>
      </c>
      <c r="N28" s="53" t="s">
        <v>10</v>
      </c>
      <c r="O28" s="54" t="s">
        <v>62</v>
      </c>
      <c r="P28" s="22">
        <v>3871979.145278971</v>
      </c>
      <c r="Q28" s="34">
        <v>316780.0766735277</v>
      </c>
      <c r="R28" s="29">
        <f t="shared" si="2"/>
        <v>4188759.221952499</v>
      </c>
      <c r="S28" s="111">
        <v>0</v>
      </c>
      <c r="T28" s="60">
        <v>909448.7499999999</v>
      </c>
      <c r="U28" s="61">
        <v>177619.10999999996</v>
      </c>
      <c r="V28" s="61">
        <v>255827.27000000002</v>
      </c>
      <c r="W28" s="62">
        <f t="shared" si="9"/>
        <v>1342895.13</v>
      </c>
      <c r="X28" s="111">
        <v>0</v>
      </c>
      <c r="Y28" s="63">
        <v>400309.85</v>
      </c>
      <c r="AA28" s="53" t="s">
        <v>10</v>
      </c>
      <c r="AB28" s="54" t="s">
        <v>62</v>
      </c>
      <c r="AC28" s="117">
        <f t="shared" si="3"/>
        <v>0.45190928861521784</v>
      </c>
      <c r="AD28" s="67">
        <f t="shared" si="3"/>
        <v>1.5728335075197841</v>
      </c>
      <c r="AE28" s="65">
        <f t="shared" si="4"/>
        <v>0.5366805636383467</v>
      </c>
      <c r="AF28" s="114">
        <v>0</v>
      </c>
      <c r="AG28" s="64">
        <f t="shared" si="5"/>
        <v>0.8673189885631272</v>
      </c>
      <c r="AH28" s="66">
        <f t="shared" si="6"/>
        <v>0.9628244393297554</v>
      </c>
      <c r="AI28" s="67">
        <f t="shared" si="7"/>
        <v>0.324348182271577</v>
      </c>
      <c r="AJ28" s="68">
        <f t="shared" si="8"/>
        <v>0.7765128316460574</v>
      </c>
      <c r="AK28" s="114">
        <v>0</v>
      </c>
      <c r="AL28" s="107">
        <f t="shared" si="8"/>
        <v>0.5629189239285521</v>
      </c>
    </row>
    <row r="29" spans="1:38" ht="13.5">
      <c r="A29" s="53" t="s">
        <v>11</v>
      </c>
      <c r="B29" s="54" t="s">
        <v>63</v>
      </c>
      <c r="C29" s="22">
        <v>2601460.400414008</v>
      </c>
      <c r="D29" s="34">
        <v>377150.1363174513</v>
      </c>
      <c r="E29" s="29">
        <f t="shared" si="0"/>
        <v>2978610.5367314597</v>
      </c>
      <c r="F29" s="111">
        <v>0</v>
      </c>
      <c r="G29" s="60">
        <v>244325.93999999997</v>
      </c>
      <c r="H29" s="61">
        <v>35140.200000000004</v>
      </c>
      <c r="I29" s="61">
        <v>71373.36999999998</v>
      </c>
      <c r="J29" s="62">
        <f t="shared" si="1"/>
        <v>350839.50999999995</v>
      </c>
      <c r="K29" s="114">
        <v>0</v>
      </c>
      <c r="L29" s="63">
        <v>289519.27</v>
      </c>
      <c r="N29" s="53" t="s">
        <v>11</v>
      </c>
      <c r="O29" s="54" t="s">
        <v>63</v>
      </c>
      <c r="P29" s="22">
        <v>1826557.9607908356</v>
      </c>
      <c r="Q29" s="34">
        <v>149437.05767978117</v>
      </c>
      <c r="R29" s="29">
        <f t="shared" si="2"/>
        <v>1975995.0184706168</v>
      </c>
      <c r="S29" s="111">
        <v>0</v>
      </c>
      <c r="T29" s="60">
        <v>125831.29000000002</v>
      </c>
      <c r="U29" s="61">
        <v>25772.96</v>
      </c>
      <c r="V29" s="61">
        <v>37888.79</v>
      </c>
      <c r="W29" s="62">
        <f t="shared" si="9"/>
        <v>189493.04000000004</v>
      </c>
      <c r="X29" s="111">
        <v>0</v>
      </c>
      <c r="Y29" s="63">
        <v>188841.20000000004</v>
      </c>
      <c r="AA29" s="53" t="s">
        <v>11</v>
      </c>
      <c r="AB29" s="54" t="s">
        <v>63</v>
      </c>
      <c r="AC29" s="117">
        <f t="shared" si="3"/>
        <v>0.42424191088229524</v>
      </c>
      <c r="AD29" s="67">
        <f t="shared" si="3"/>
        <v>1.5238059566564908</v>
      </c>
      <c r="AE29" s="65">
        <f t="shared" si="4"/>
        <v>0.5073977964969003</v>
      </c>
      <c r="AF29" s="114">
        <v>0</v>
      </c>
      <c r="AG29" s="64">
        <f t="shared" si="5"/>
        <v>0.9416946293723916</v>
      </c>
      <c r="AH29" s="66">
        <f t="shared" si="6"/>
        <v>0.36345223831488527</v>
      </c>
      <c r="AI29" s="67">
        <f t="shared" si="7"/>
        <v>0.8837595499882678</v>
      </c>
      <c r="AJ29" s="68">
        <f t="shared" si="8"/>
        <v>0.8514638321280819</v>
      </c>
      <c r="AK29" s="114">
        <v>0</v>
      </c>
      <c r="AL29" s="107">
        <f t="shared" si="8"/>
        <v>0.533136148255783</v>
      </c>
    </row>
    <row r="30" spans="1:38" ht="13.5">
      <c r="A30" s="53" t="s">
        <v>12</v>
      </c>
      <c r="B30" s="54" t="s">
        <v>59</v>
      </c>
      <c r="C30" s="22">
        <v>2889818.999652837</v>
      </c>
      <c r="D30" s="34">
        <v>418955.30275163037</v>
      </c>
      <c r="E30" s="29">
        <f t="shared" si="0"/>
        <v>3308774.3024044675</v>
      </c>
      <c r="F30" s="111">
        <v>0</v>
      </c>
      <c r="G30" s="60">
        <v>340977.52</v>
      </c>
      <c r="H30" s="61">
        <v>128396.41</v>
      </c>
      <c r="I30" s="61">
        <v>146058.19999999998</v>
      </c>
      <c r="J30" s="62">
        <f t="shared" si="1"/>
        <v>615432.13</v>
      </c>
      <c r="K30" s="114">
        <v>0</v>
      </c>
      <c r="L30" s="63">
        <v>321610.99000000005</v>
      </c>
      <c r="N30" s="53" t="s">
        <v>12</v>
      </c>
      <c r="O30" s="54" t="s">
        <v>59</v>
      </c>
      <c r="P30" s="22">
        <v>1986845.2810569538</v>
      </c>
      <c r="Q30" s="34">
        <v>162550.7206667333</v>
      </c>
      <c r="R30" s="29">
        <f t="shared" si="2"/>
        <v>2149396.001723687</v>
      </c>
      <c r="S30" s="111">
        <v>0</v>
      </c>
      <c r="T30" s="60">
        <v>174705.27000000002</v>
      </c>
      <c r="U30" s="61">
        <v>86494.32999999999</v>
      </c>
      <c r="V30" s="61">
        <v>39640.18</v>
      </c>
      <c r="W30" s="62">
        <f t="shared" si="9"/>
        <v>300839.78</v>
      </c>
      <c r="X30" s="111">
        <v>0</v>
      </c>
      <c r="Y30" s="63">
        <v>205412.72</v>
      </c>
      <c r="AA30" s="53" t="s">
        <v>12</v>
      </c>
      <c r="AB30" s="54" t="s">
        <v>59</v>
      </c>
      <c r="AC30" s="117">
        <f t="shared" si="3"/>
        <v>0.4544761120581684</v>
      </c>
      <c r="AD30" s="67">
        <f t="shared" si="3"/>
        <v>1.5773820074940543</v>
      </c>
      <c r="AE30" s="65">
        <f t="shared" si="4"/>
        <v>0.539397253810386</v>
      </c>
      <c r="AF30" s="114">
        <v>0</v>
      </c>
      <c r="AG30" s="64">
        <f t="shared" si="5"/>
        <v>0.9517300193634683</v>
      </c>
      <c r="AH30" s="66">
        <f t="shared" si="6"/>
        <v>0.4844488650296501</v>
      </c>
      <c r="AI30" s="67">
        <f t="shared" si="7"/>
        <v>2.684599817659758</v>
      </c>
      <c r="AJ30" s="68">
        <f t="shared" si="8"/>
        <v>1.0457139345069324</v>
      </c>
      <c r="AK30" s="114">
        <v>0</v>
      </c>
      <c r="AL30" s="107">
        <f t="shared" si="8"/>
        <v>0.5656819597150557</v>
      </c>
    </row>
    <row r="31" spans="1:38" ht="13.5">
      <c r="A31" s="53" t="s">
        <v>71</v>
      </c>
      <c r="B31" s="54" t="s">
        <v>59</v>
      </c>
      <c r="C31" s="22">
        <v>4132565.8296488477</v>
      </c>
      <c r="D31" s="34">
        <v>599124.1557030282</v>
      </c>
      <c r="E31" s="29">
        <f t="shared" si="0"/>
        <v>4731689.985351875</v>
      </c>
      <c r="F31" s="111">
        <v>0</v>
      </c>
      <c r="G31" s="60">
        <v>696690.8</v>
      </c>
      <c r="H31" s="61">
        <v>350689.45</v>
      </c>
      <c r="I31" s="61">
        <v>285402.44</v>
      </c>
      <c r="J31" s="62">
        <f t="shared" si="1"/>
        <v>1332782.69</v>
      </c>
      <c r="K31" s="114">
        <v>0</v>
      </c>
      <c r="L31" s="63">
        <v>459917.59</v>
      </c>
      <c r="N31" s="53" t="s">
        <v>71</v>
      </c>
      <c r="O31" s="54" t="s">
        <v>59</v>
      </c>
      <c r="P31" s="22">
        <v>2893006.7582427035</v>
      </c>
      <c r="Q31" s="34">
        <v>236686.94182161684</v>
      </c>
      <c r="R31" s="29">
        <f t="shared" si="2"/>
        <v>3129693.70006432</v>
      </c>
      <c r="S31" s="111">
        <v>0</v>
      </c>
      <c r="T31" s="60">
        <v>348856.3400000001</v>
      </c>
      <c r="U31" s="61">
        <v>236754.71999999997</v>
      </c>
      <c r="V31" s="61">
        <v>223966.34999999998</v>
      </c>
      <c r="W31" s="62">
        <f t="shared" si="9"/>
        <v>809577.41</v>
      </c>
      <c r="X31" s="111">
        <v>0</v>
      </c>
      <c r="Y31" s="63">
        <v>299097.43</v>
      </c>
      <c r="AA31" s="53" t="s">
        <v>71</v>
      </c>
      <c r="AB31" s="54" t="s">
        <v>59</v>
      </c>
      <c r="AC31" s="117">
        <f t="shared" si="3"/>
        <v>0.4284673956859639</v>
      </c>
      <c r="AD31" s="67">
        <f t="shared" si="3"/>
        <v>1.5312936619653836</v>
      </c>
      <c r="AE31" s="65">
        <f t="shared" si="4"/>
        <v>0.5118699907453026</v>
      </c>
      <c r="AF31" s="114">
        <v>0</v>
      </c>
      <c r="AG31" s="64">
        <f t="shared" si="5"/>
        <v>0.9970707713094733</v>
      </c>
      <c r="AH31" s="66">
        <f t="shared" si="6"/>
        <v>0.4812353054671943</v>
      </c>
      <c r="AI31" s="67">
        <f t="shared" si="7"/>
        <v>0.27430946657834987</v>
      </c>
      <c r="AJ31" s="68">
        <f t="shared" si="8"/>
        <v>0.6462696136741264</v>
      </c>
      <c r="AK31" s="114">
        <v>0</v>
      </c>
      <c r="AL31" s="107">
        <f t="shared" si="8"/>
        <v>0.5376848607492215</v>
      </c>
    </row>
    <row r="32" spans="1:38" ht="13.5">
      <c r="A32" s="53" t="s">
        <v>40</v>
      </c>
      <c r="B32" s="54" t="s">
        <v>62</v>
      </c>
      <c r="C32" s="22">
        <v>2066364.9280779047</v>
      </c>
      <c r="D32" s="34">
        <v>299573.9678305909</v>
      </c>
      <c r="E32" s="29">
        <f t="shared" si="0"/>
        <v>2365938.8959084954</v>
      </c>
      <c r="F32" s="111">
        <v>0</v>
      </c>
      <c r="G32" s="60">
        <v>111488.15</v>
      </c>
      <c r="H32" s="61">
        <v>19139.31</v>
      </c>
      <c r="I32" s="61">
        <v>7747.2</v>
      </c>
      <c r="J32" s="62">
        <f t="shared" si="1"/>
        <v>138374.66</v>
      </c>
      <c r="K32" s="114">
        <v>0</v>
      </c>
      <c r="L32" s="63">
        <v>229967.91000000003</v>
      </c>
      <c r="N32" s="53" t="s">
        <v>40</v>
      </c>
      <c r="O32" s="54" t="s">
        <v>62</v>
      </c>
      <c r="P32" s="22">
        <v>1453204.7379901323</v>
      </c>
      <c r="Q32" s="34">
        <v>118891.7323803614</v>
      </c>
      <c r="R32" s="29">
        <f t="shared" si="2"/>
        <v>1572096.4703704936</v>
      </c>
      <c r="S32" s="111">
        <v>0</v>
      </c>
      <c r="T32" s="60">
        <v>59930.97000000001</v>
      </c>
      <c r="U32" s="61">
        <v>11714.160000000002</v>
      </c>
      <c r="V32" s="61">
        <v>4344.32</v>
      </c>
      <c r="W32" s="62">
        <f t="shared" si="9"/>
        <v>75989.45000000001</v>
      </c>
      <c r="X32" s="111">
        <v>0</v>
      </c>
      <c r="Y32" s="63">
        <v>150241.55999999997</v>
      </c>
      <c r="AA32" s="53" t="s">
        <v>40</v>
      </c>
      <c r="AB32" s="54" t="s">
        <v>62</v>
      </c>
      <c r="AC32" s="117">
        <f t="shared" si="3"/>
        <v>0.4219365475891643</v>
      </c>
      <c r="AD32" s="67">
        <f t="shared" si="3"/>
        <v>1.5197207731163878</v>
      </c>
      <c r="AE32" s="65">
        <f t="shared" si="4"/>
        <v>0.5049578321048696</v>
      </c>
      <c r="AF32" s="114">
        <v>0</v>
      </c>
      <c r="AG32" s="64">
        <f t="shared" si="5"/>
        <v>0.8602760809644827</v>
      </c>
      <c r="AH32" s="66">
        <f t="shared" si="6"/>
        <v>0.6338610707041732</v>
      </c>
      <c r="AI32" s="67">
        <f t="shared" si="7"/>
        <v>0.7832940483205657</v>
      </c>
      <c r="AJ32" s="68">
        <f t="shared" si="8"/>
        <v>0.8209719901907433</v>
      </c>
      <c r="AK32" s="114">
        <v>0</v>
      </c>
      <c r="AL32" s="107">
        <f t="shared" si="8"/>
        <v>0.5306544340993269</v>
      </c>
    </row>
    <row r="33" spans="1:38" ht="13.5">
      <c r="A33" s="53" t="s">
        <v>72</v>
      </c>
      <c r="B33" s="71" t="s">
        <v>59</v>
      </c>
      <c r="C33" s="23">
        <v>3396783.9260449936</v>
      </c>
      <c r="D33" s="35">
        <v>492453.20841513376</v>
      </c>
      <c r="E33" s="30">
        <f t="shared" si="0"/>
        <v>3889237.1344601274</v>
      </c>
      <c r="F33" s="111">
        <v>0</v>
      </c>
      <c r="G33" s="60">
        <v>449663.73</v>
      </c>
      <c r="H33" s="61">
        <v>140945.33999999997</v>
      </c>
      <c r="I33" s="61">
        <v>136733.75</v>
      </c>
      <c r="J33" s="62">
        <f t="shared" si="1"/>
        <v>727342.82</v>
      </c>
      <c r="K33" s="114">
        <v>0</v>
      </c>
      <c r="L33" s="63">
        <v>378031.6599999999</v>
      </c>
      <c r="N33" s="53" t="s">
        <v>72</v>
      </c>
      <c r="O33" s="71" t="s">
        <v>59</v>
      </c>
      <c r="P33" s="23">
        <v>2416220.1420240784</v>
      </c>
      <c r="Q33" s="35">
        <v>197679.37097072435</v>
      </c>
      <c r="R33" s="30">
        <f t="shared" si="2"/>
        <v>2613899.5129948026</v>
      </c>
      <c r="S33" s="111">
        <v>0</v>
      </c>
      <c r="T33" s="60">
        <v>236641.81999999998</v>
      </c>
      <c r="U33" s="61">
        <v>133420.66</v>
      </c>
      <c r="V33" s="61">
        <v>105262.48000000001</v>
      </c>
      <c r="W33" s="62">
        <f t="shared" si="9"/>
        <v>475324.95999999996</v>
      </c>
      <c r="X33" s="111">
        <v>0</v>
      </c>
      <c r="Y33" s="63">
        <v>249804.22</v>
      </c>
      <c r="AA33" s="53" t="s">
        <v>72</v>
      </c>
      <c r="AB33" s="54" t="s">
        <v>59</v>
      </c>
      <c r="AC33" s="117">
        <f t="shared" si="3"/>
        <v>0.40582551521960775</v>
      </c>
      <c r="AD33" s="67">
        <f t="shared" si="3"/>
        <v>1.4911714661822977</v>
      </c>
      <c r="AE33" s="65">
        <f t="shared" si="4"/>
        <v>0.48790613989752885</v>
      </c>
      <c r="AF33" s="114">
        <v>0</v>
      </c>
      <c r="AG33" s="64">
        <f t="shared" si="5"/>
        <v>0.9001870844299626</v>
      </c>
      <c r="AH33" s="66">
        <f t="shared" si="6"/>
        <v>0.05639816202378234</v>
      </c>
      <c r="AI33" s="67">
        <f t="shared" si="7"/>
        <v>0.2989789904246982</v>
      </c>
      <c r="AJ33" s="68">
        <f t="shared" si="8"/>
        <v>0.5302011912019096</v>
      </c>
      <c r="AK33" s="114">
        <v>0</v>
      </c>
      <c r="AL33" s="107">
        <f t="shared" si="8"/>
        <v>0.513311744693504</v>
      </c>
    </row>
    <row r="34" spans="1:38" ht="13.5">
      <c r="A34" s="53" t="s">
        <v>73</v>
      </c>
      <c r="B34" s="54" t="s">
        <v>59</v>
      </c>
      <c r="C34" s="22">
        <v>2324501.643409024</v>
      </c>
      <c r="D34" s="34">
        <v>336997.67697495344</v>
      </c>
      <c r="E34" s="29">
        <f t="shared" si="0"/>
        <v>2661499.3203839776</v>
      </c>
      <c r="F34" s="111">
        <v>0</v>
      </c>
      <c r="G34" s="60">
        <v>153847.56000000003</v>
      </c>
      <c r="H34" s="61">
        <v>44210.87999999999</v>
      </c>
      <c r="I34" s="61">
        <v>49928.55</v>
      </c>
      <c r="J34" s="62">
        <f t="shared" si="1"/>
        <v>247986.99</v>
      </c>
      <c r="K34" s="114">
        <v>0</v>
      </c>
      <c r="L34" s="63">
        <v>258696.26</v>
      </c>
      <c r="N34" s="53" t="s">
        <v>73</v>
      </c>
      <c r="O34" s="54" t="s">
        <v>59</v>
      </c>
      <c r="P34" s="22">
        <v>1636365.6472002245</v>
      </c>
      <c r="Q34" s="34">
        <v>133876.76320985614</v>
      </c>
      <c r="R34" s="29">
        <f t="shared" si="2"/>
        <v>1770242.4104100806</v>
      </c>
      <c r="S34" s="111">
        <v>0</v>
      </c>
      <c r="T34" s="60">
        <v>81609.36000000002</v>
      </c>
      <c r="U34" s="61">
        <v>30051.40000000001</v>
      </c>
      <c r="V34" s="61">
        <v>37777.41</v>
      </c>
      <c r="W34" s="62">
        <f t="shared" si="9"/>
        <v>149438.17000000004</v>
      </c>
      <c r="X34" s="111">
        <v>0</v>
      </c>
      <c r="Y34" s="63">
        <v>169177.90999999997</v>
      </c>
      <c r="AA34" s="53" t="s">
        <v>73</v>
      </c>
      <c r="AB34" s="54" t="s">
        <v>59</v>
      </c>
      <c r="AC34" s="117">
        <f t="shared" si="3"/>
        <v>0.4205270364763407</v>
      </c>
      <c r="AD34" s="67">
        <f t="shared" si="3"/>
        <v>1.5172230706436989</v>
      </c>
      <c r="AE34" s="65">
        <f t="shared" si="4"/>
        <v>0.5034660251798144</v>
      </c>
      <c r="AF34" s="114">
        <v>0</v>
      </c>
      <c r="AG34" s="64">
        <f t="shared" si="5"/>
        <v>0.8851705245574772</v>
      </c>
      <c r="AH34" s="66">
        <f t="shared" si="6"/>
        <v>0.47117538617169163</v>
      </c>
      <c r="AI34" s="67">
        <f t="shared" si="7"/>
        <v>0.3216509548960609</v>
      </c>
      <c r="AJ34" s="68">
        <f t="shared" si="8"/>
        <v>0.6594621708764228</v>
      </c>
      <c r="AK34" s="114">
        <v>0</v>
      </c>
      <c r="AL34" s="107">
        <f t="shared" si="8"/>
        <v>0.5291373442312892</v>
      </c>
    </row>
    <row r="35" spans="1:38" ht="13.5">
      <c r="A35" s="53" t="s">
        <v>13</v>
      </c>
      <c r="B35" s="54" t="s">
        <v>59</v>
      </c>
      <c r="C35" s="22">
        <v>10428026.186722616</v>
      </c>
      <c r="D35" s="34">
        <v>1511816.7846100912</v>
      </c>
      <c r="E35" s="29">
        <f t="shared" si="0"/>
        <v>11939842.971332707</v>
      </c>
      <c r="F35" s="111">
        <v>0</v>
      </c>
      <c r="G35" s="60">
        <v>3868751.999999999</v>
      </c>
      <c r="H35" s="61">
        <v>1474020.5200000003</v>
      </c>
      <c r="I35" s="61">
        <v>1438296.5000000002</v>
      </c>
      <c r="J35" s="62">
        <f t="shared" si="1"/>
        <v>6781069.02</v>
      </c>
      <c r="K35" s="114">
        <v>0</v>
      </c>
      <c r="L35" s="63">
        <v>1160546</v>
      </c>
      <c r="N35" s="53" t="s">
        <v>13</v>
      </c>
      <c r="O35" s="54" t="s">
        <v>59</v>
      </c>
      <c r="P35" s="22">
        <v>7004541.545824503</v>
      </c>
      <c r="Q35" s="34">
        <v>573065.8985223763</v>
      </c>
      <c r="R35" s="29">
        <f t="shared" si="2"/>
        <v>7577607.444346879</v>
      </c>
      <c r="S35" s="111">
        <v>0</v>
      </c>
      <c r="T35" s="60">
        <v>2040834.01</v>
      </c>
      <c r="U35" s="61">
        <v>907561.3400000001</v>
      </c>
      <c r="V35" s="61">
        <v>683863.34</v>
      </c>
      <c r="W35" s="62">
        <f t="shared" si="9"/>
        <v>3632258.69</v>
      </c>
      <c r="X35" s="111">
        <v>0</v>
      </c>
      <c r="Y35" s="63">
        <v>724174.12</v>
      </c>
      <c r="AA35" s="53" t="s">
        <v>13</v>
      </c>
      <c r="AB35" s="54" t="s">
        <v>59</v>
      </c>
      <c r="AC35" s="117">
        <f t="shared" si="3"/>
        <v>0.48875213581092924</v>
      </c>
      <c r="AD35" s="67">
        <f t="shared" si="3"/>
        <v>1.6381203078184208</v>
      </c>
      <c r="AE35" s="65">
        <f t="shared" si="4"/>
        <v>0.5756745198301589</v>
      </c>
      <c r="AF35" s="114">
        <v>0</v>
      </c>
      <c r="AG35" s="64">
        <f t="shared" si="5"/>
        <v>0.8956720541912171</v>
      </c>
      <c r="AH35" s="66">
        <f t="shared" si="6"/>
        <v>0.6241552554453236</v>
      </c>
      <c r="AI35" s="67">
        <f t="shared" si="7"/>
        <v>1.1031928689144244</v>
      </c>
      <c r="AJ35" s="68">
        <f t="shared" si="8"/>
        <v>0.8669014513390838</v>
      </c>
      <c r="AK35" s="114">
        <v>0</v>
      </c>
      <c r="AL35" s="107">
        <f t="shared" si="8"/>
        <v>0.6025786726540296</v>
      </c>
    </row>
    <row r="36" spans="1:38" ht="13.5">
      <c r="A36" s="53" t="s">
        <v>74</v>
      </c>
      <c r="B36" s="54" t="s">
        <v>62</v>
      </c>
      <c r="C36" s="22">
        <v>21416735.98086737</v>
      </c>
      <c r="D36" s="34">
        <v>3104919.4111790177</v>
      </c>
      <c r="E36" s="29">
        <f t="shared" si="0"/>
        <v>24521655.39204639</v>
      </c>
      <c r="F36" s="111">
        <v>0</v>
      </c>
      <c r="G36" s="60">
        <v>6521392.739999999</v>
      </c>
      <c r="H36" s="61">
        <v>3667891.4699999997</v>
      </c>
      <c r="I36" s="61">
        <v>3129969.16</v>
      </c>
      <c r="J36" s="62">
        <f t="shared" si="1"/>
        <v>13319253.37</v>
      </c>
      <c r="K36" s="114">
        <v>0</v>
      </c>
      <c r="L36" s="63">
        <v>2383491.02</v>
      </c>
      <c r="N36" s="53" t="s">
        <v>74</v>
      </c>
      <c r="O36" s="54" t="s">
        <v>62</v>
      </c>
      <c r="P36" s="22">
        <v>14627817.977524962</v>
      </c>
      <c r="Q36" s="34">
        <v>1196752.6493877606</v>
      </c>
      <c r="R36" s="29">
        <f t="shared" si="2"/>
        <v>15824570.626912722</v>
      </c>
      <c r="S36" s="111">
        <v>0</v>
      </c>
      <c r="T36" s="60">
        <v>3376010.5800000005</v>
      </c>
      <c r="U36" s="61">
        <v>2127383.4499999997</v>
      </c>
      <c r="V36" s="61">
        <v>1325757.39</v>
      </c>
      <c r="W36" s="62">
        <f t="shared" si="9"/>
        <v>6829151.42</v>
      </c>
      <c r="X36" s="111">
        <v>0</v>
      </c>
      <c r="Y36" s="63">
        <v>1512317.0099999998</v>
      </c>
      <c r="AA36" s="53" t="s">
        <v>74</v>
      </c>
      <c r="AB36" s="54" t="s">
        <v>62</v>
      </c>
      <c r="AC36" s="117">
        <f t="shared" si="3"/>
        <v>0.46411009583064966</v>
      </c>
      <c r="AD36" s="67">
        <f t="shared" si="3"/>
        <v>1.5944537601545687</v>
      </c>
      <c r="AE36" s="65">
        <f t="shared" si="4"/>
        <v>0.5495937280182883</v>
      </c>
      <c r="AF36" s="114">
        <v>0</v>
      </c>
      <c r="AG36" s="64">
        <f t="shared" si="5"/>
        <v>0.9316861086377277</v>
      </c>
      <c r="AH36" s="66">
        <f t="shared" si="6"/>
        <v>0.7241327462616107</v>
      </c>
      <c r="AI36" s="67">
        <f t="shared" si="7"/>
        <v>1.360891354337463</v>
      </c>
      <c r="AJ36" s="68">
        <f t="shared" si="8"/>
        <v>0.9503526208238622</v>
      </c>
      <c r="AK36" s="114">
        <v>0</v>
      </c>
      <c r="AL36" s="107">
        <f t="shared" si="8"/>
        <v>0.5760525103132976</v>
      </c>
    </row>
    <row r="37" spans="1:38" ht="13.5">
      <c r="A37" s="53" t="s">
        <v>14</v>
      </c>
      <c r="B37" s="54" t="s">
        <v>62</v>
      </c>
      <c r="C37" s="22">
        <v>3015094.244344905</v>
      </c>
      <c r="D37" s="34">
        <v>437117.24579150765</v>
      </c>
      <c r="E37" s="29">
        <f t="shared" si="0"/>
        <v>3452211.490136413</v>
      </c>
      <c r="F37" s="111">
        <v>0</v>
      </c>
      <c r="G37" s="60">
        <v>399712.37000000005</v>
      </c>
      <c r="H37" s="61">
        <v>136122.25</v>
      </c>
      <c r="I37" s="61">
        <v>91487.13</v>
      </c>
      <c r="J37" s="62">
        <f t="shared" si="1"/>
        <v>627321.7500000001</v>
      </c>
      <c r="K37" s="114">
        <v>0</v>
      </c>
      <c r="L37" s="63">
        <v>335553.01000000007</v>
      </c>
      <c r="N37" s="53" t="s">
        <v>14</v>
      </c>
      <c r="O37" s="54" t="s">
        <v>62</v>
      </c>
      <c r="P37" s="22">
        <v>2079430.2220020744</v>
      </c>
      <c r="Q37" s="34">
        <v>170125.41660154215</v>
      </c>
      <c r="R37" s="29">
        <f t="shared" si="2"/>
        <v>2249555.6386036165</v>
      </c>
      <c r="S37" s="111">
        <v>0</v>
      </c>
      <c r="T37" s="60">
        <v>202225.17</v>
      </c>
      <c r="U37" s="61">
        <v>80453.07999999999</v>
      </c>
      <c r="V37" s="61">
        <v>42674.11</v>
      </c>
      <c r="W37" s="62">
        <f t="shared" si="9"/>
        <v>325352.36</v>
      </c>
      <c r="X37" s="111">
        <v>0</v>
      </c>
      <c r="Y37" s="63">
        <v>214984.75000000006</v>
      </c>
      <c r="AA37" s="53" t="s">
        <v>14</v>
      </c>
      <c r="AB37" s="54" t="s">
        <v>62</v>
      </c>
      <c r="AC37" s="117">
        <f t="shared" si="3"/>
        <v>0.4499617310755317</v>
      </c>
      <c r="AD37" s="67">
        <f t="shared" si="3"/>
        <v>1.5693823681578292</v>
      </c>
      <c r="AE37" s="65">
        <f t="shared" si="4"/>
        <v>0.5346192958709526</v>
      </c>
      <c r="AF37" s="114">
        <v>0</v>
      </c>
      <c r="AG37" s="64">
        <f t="shared" si="5"/>
        <v>0.9765708195473395</v>
      </c>
      <c r="AH37" s="66">
        <f t="shared" si="6"/>
        <v>0.691945790018232</v>
      </c>
      <c r="AI37" s="67">
        <f t="shared" si="7"/>
        <v>1.1438556070647987</v>
      </c>
      <c r="AJ37" s="68">
        <f t="shared" si="8"/>
        <v>0.9281303200013675</v>
      </c>
      <c r="AK37" s="114">
        <v>0</v>
      </c>
      <c r="AL37" s="107">
        <f t="shared" si="8"/>
        <v>0.5608223839132775</v>
      </c>
    </row>
    <row r="38" spans="1:38" ht="13.5">
      <c r="A38" s="53" t="s">
        <v>75</v>
      </c>
      <c r="B38" s="54" t="s">
        <v>62</v>
      </c>
      <c r="C38" s="22">
        <v>2302440.0782226627</v>
      </c>
      <c r="D38" s="34">
        <v>333799.2726032827</v>
      </c>
      <c r="E38" s="29">
        <f t="shared" si="0"/>
        <v>2636239.3508259454</v>
      </c>
      <c r="F38" s="111">
        <v>0</v>
      </c>
      <c r="G38" s="60">
        <v>100777.31000000001</v>
      </c>
      <c r="H38" s="61">
        <v>56577.78</v>
      </c>
      <c r="I38" s="61">
        <v>57778.79</v>
      </c>
      <c r="J38" s="62">
        <f t="shared" si="1"/>
        <v>215133.88000000003</v>
      </c>
      <c r="K38" s="114">
        <v>0</v>
      </c>
      <c r="L38" s="63">
        <v>256240.98</v>
      </c>
      <c r="N38" s="53" t="s">
        <v>75</v>
      </c>
      <c r="O38" s="54" t="s">
        <v>62</v>
      </c>
      <c r="P38" s="22">
        <v>1608527.0257753127</v>
      </c>
      <c r="Q38" s="34">
        <v>131599.18879672396</v>
      </c>
      <c r="R38" s="29">
        <f t="shared" si="2"/>
        <v>1740126.2145720366</v>
      </c>
      <c r="S38" s="111">
        <v>0</v>
      </c>
      <c r="T38" s="60">
        <v>54917.490000000005</v>
      </c>
      <c r="U38" s="61">
        <v>34068.670000000006</v>
      </c>
      <c r="V38" s="61">
        <v>63303.14</v>
      </c>
      <c r="W38" s="62">
        <f t="shared" si="9"/>
        <v>152289.3</v>
      </c>
      <c r="X38" s="111">
        <v>0</v>
      </c>
      <c r="Y38" s="63">
        <v>166299.79999999996</v>
      </c>
      <c r="AA38" s="53" t="s">
        <v>75</v>
      </c>
      <c r="AB38" s="54" t="s">
        <v>62</v>
      </c>
      <c r="AC38" s="117">
        <f aca="true" t="shared" si="10" ref="AC38:AD69">+C38/P38-1</f>
        <v>0.43139657669903486</v>
      </c>
      <c r="AD38" s="67">
        <f t="shared" si="10"/>
        <v>1.5364842720944822</v>
      </c>
      <c r="AE38" s="65">
        <f aca="true" t="shared" si="11" ref="AE38:AE69">+E38/R38-1</f>
        <v>0.5149701951213332</v>
      </c>
      <c r="AF38" s="114">
        <v>0</v>
      </c>
      <c r="AG38" s="64">
        <f aca="true" t="shared" si="12" ref="AG38:AG69">+G38/T38-1</f>
        <v>0.8350676624150157</v>
      </c>
      <c r="AH38" s="66">
        <f aca="true" t="shared" si="13" ref="AH38:AH69">+H38/U38-1</f>
        <v>0.6606982309553027</v>
      </c>
      <c r="AI38" s="67">
        <f aca="true" t="shared" si="14" ref="AI38:AI69">+I38/V38-1</f>
        <v>-0.08726818290530292</v>
      </c>
      <c r="AJ38" s="68">
        <f aca="true" t="shared" si="15" ref="AJ38:AL69">+J38/W38-1</f>
        <v>0.41266576180992387</v>
      </c>
      <c r="AK38" s="114">
        <v>0</v>
      </c>
      <c r="AL38" s="107">
        <f t="shared" si="15"/>
        <v>0.5408375716627445</v>
      </c>
    </row>
    <row r="39" spans="1:38" ht="13.5">
      <c r="A39" s="53" t="s">
        <v>37</v>
      </c>
      <c r="B39" s="54" t="s">
        <v>62</v>
      </c>
      <c r="C39" s="22">
        <v>2178025.9726921436</v>
      </c>
      <c r="D39" s="34">
        <v>315762.1743437123</v>
      </c>
      <c r="E39" s="29">
        <f t="shared" si="0"/>
        <v>2493788.147035856</v>
      </c>
      <c r="F39" s="111">
        <v>0</v>
      </c>
      <c r="G39" s="60">
        <v>138049.33000000002</v>
      </c>
      <c r="H39" s="61">
        <v>42513.07</v>
      </c>
      <c r="I39" s="61">
        <v>42456.37</v>
      </c>
      <c r="J39" s="62">
        <f t="shared" si="1"/>
        <v>223018.77000000002</v>
      </c>
      <c r="K39" s="114">
        <v>0</v>
      </c>
      <c r="L39" s="63">
        <v>242394.83000000002</v>
      </c>
      <c r="N39" s="53" t="s">
        <v>37</v>
      </c>
      <c r="O39" s="54" t="s">
        <v>62</v>
      </c>
      <c r="P39" s="22">
        <v>1521337.6114568762</v>
      </c>
      <c r="Q39" s="34">
        <v>124465.91965538815</v>
      </c>
      <c r="R39" s="29">
        <f t="shared" si="2"/>
        <v>1645803.5311122644</v>
      </c>
      <c r="S39" s="111">
        <v>0</v>
      </c>
      <c r="T39" s="60">
        <v>71972.95</v>
      </c>
      <c r="U39" s="61">
        <v>38578.17</v>
      </c>
      <c r="V39" s="61">
        <v>13336.73</v>
      </c>
      <c r="W39" s="62">
        <f t="shared" si="9"/>
        <v>123887.84999999999</v>
      </c>
      <c r="X39" s="111">
        <v>0</v>
      </c>
      <c r="Y39" s="63">
        <v>157285.57000000004</v>
      </c>
      <c r="AA39" s="53" t="s">
        <v>37</v>
      </c>
      <c r="AB39" s="54" t="s">
        <v>62</v>
      </c>
      <c r="AC39" s="117">
        <f t="shared" si="10"/>
        <v>0.43165195962413905</v>
      </c>
      <c r="AD39" s="67">
        <f t="shared" si="10"/>
        <v>1.5369368194761326</v>
      </c>
      <c r="AE39" s="65">
        <f t="shared" si="11"/>
        <v>0.5152404888513684</v>
      </c>
      <c r="AF39" s="114">
        <v>0</v>
      </c>
      <c r="AG39" s="64">
        <f t="shared" si="12"/>
        <v>0.918072414705803</v>
      </c>
      <c r="AH39" s="66">
        <f t="shared" si="13"/>
        <v>0.10199809892485834</v>
      </c>
      <c r="AI39" s="67">
        <f t="shared" si="14"/>
        <v>2.183416774576677</v>
      </c>
      <c r="AJ39" s="68">
        <f t="shared" si="15"/>
        <v>0.8001666022939298</v>
      </c>
      <c r="AK39" s="114">
        <v>0</v>
      </c>
      <c r="AL39" s="107">
        <f t="shared" si="15"/>
        <v>0.5411129577875451</v>
      </c>
    </row>
    <row r="40" spans="1:38" ht="13.5">
      <c r="A40" s="53" t="s">
        <v>15</v>
      </c>
      <c r="B40" s="54" t="s">
        <v>59</v>
      </c>
      <c r="C40" s="22">
        <v>3051467.122263682</v>
      </c>
      <c r="D40" s="34">
        <v>442390.45151208737</v>
      </c>
      <c r="E40" s="29">
        <f t="shared" si="0"/>
        <v>3493857.573775769</v>
      </c>
      <c r="F40" s="111">
        <v>0</v>
      </c>
      <c r="G40" s="60">
        <v>442774.87999999995</v>
      </c>
      <c r="H40" s="61">
        <v>32490.950000000004</v>
      </c>
      <c r="I40" s="61">
        <v>94475.85999999997</v>
      </c>
      <c r="J40" s="62">
        <f t="shared" si="1"/>
        <v>569741.69</v>
      </c>
      <c r="K40" s="114">
        <v>0</v>
      </c>
      <c r="L40" s="63">
        <v>339600.9999999999</v>
      </c>
      <c r="N40" s="53" t="s">
        <v>15</v>
      </c>
      <c r="O40" s="54" t="s">
        <v>59</v>
      </c>
      <c r="P40" s="22">
        <v>2144119.1423028493</v>
      </c>
      <c r="Q40" s="34">
        <v>175417.84209350095</v>
      </c>
      <c r="R40" s="29">
        <f t="shared" si="2"/>
        <v>2319536.98439635</v>
      </c>
      <c r="S40" s="111">
        <v>0</v>
      </c>
      <c r="T40" s="60">
        <v>237466.18000000002</v>
      </c>
      <c r="U40" s="61">
        <v>19844.19</v>
      </c>
      <c r="V40" s="61">
        <v>48661.3</v>
      </c>
      <c r="W40" s="62">
        <f t="shared" si="9"/>
        <v>305971.67000000004</v>
      </c>
      <c r="X40" s="111">
        <v>0</v>
      </c>
      <c r="Y40" s="63">
        <v>221672.69000000003</v>
      </c>
      <c r="AA40" s="53" t="s">
        <v>15</v>
      </c>
      <c r="AB40" s="54" t="s">
        <v>59</v>
      </c>
      <c r="AC40" s="117">
        <f t="shared" si="10"/>
        <v>0.4231798327150391</v>
      </c>
      <c r="AD40" s="67">
        <f t="shared" si="10"/>
        <v>1.5219239173874062</v>
      </c>
      <c r="AE40" s="65">
        <f t="shared" si="11"/>
        <v>0.5062737077611337</v>
      </c>
      <c r="AF40" s="114">
        <v>0</v>
      </c>
      <c r="AG40" s="64">
        <f t="shared" si="12"/>
        <v>0.8645808005165194</v>
      </c>
      <c r="AH40" s="66">
        <f t="shared" si="13"/>
        <v>0.6373029083071673</v>
      </c>
      <c r="AI40" s="67">
        <f t="shared" si="14"/>
        <v>0.9414988913160964</v>
      </c>
      <c r="AJ40" s="68">
        <f t="shared" si="15"/>
        <v>0.8620733416266932</v>
      </c>
      <c r="AK40" s="114">
        <v>0</v>
      </c>
      <c r="AL40" s="107">
        <f t="shared" si="15"/>
        <v>0.5319929577251932</v>
      </c>
    </row>
    <row r="41" spans="1:38" ht="13.5">
      <c r="A41" s="53" t="s">
        <v>16</v>
      </c>
      <c r="B41" s="54" t="s">
        <v>62</v>
      </c>
      <c r="C41" s="22">
        <v>2384125.278689635</v>
      </c>
      <c r="D41" s="34">
        <v>345641.69176381815</v>
      </c>
      <c r="E41" s="29">
        <f t="shared" si="0"/>
        <v>2729766.9704534533</v>
      </c>
      <c r="F41" s="111">
        <v>0</v>
      </c>
      <c r="G41" s="60">
        <v>210105.66999999995</v>
      </c>
      <c r="H41" s="61">
        <v>14786.840000000002</v>
      </c>
      <c r="I41" s="61">
        <v>14124.939999999999</v>
      </c>
      <c r="J41" s="62">
        <f t="shared" si="1"/>
        <v>239017.44999999995</v>
      </c>
      <c r="K41" s="114">
        <v>0</v>
      </c>
      <c r="L41" s="63">
        <v>265331.80000000005</v>
      </c>
      <c r="N41" s="53" t="s">
        <v>16</v>
      </c>
      <c r="O41" s="54" t="s">
        <v>62</v>
      </c>
      <c r="P41" s="22">
        <v>1661162.109995198</v>
      </c>
      <c r="Q41" s="34">
        <v>135905.4480479451</v>
      </c>
      <c r="R41" s="29">
        <f t="shared" si="2"/>
        <v>1797067.558043143</v>
      </c>
      <c r="S41" s="111">
        <v>0</v>
      </c>
      <c r="T41" s="60">
        <v>112303.81999999999</v>
      </c>
      <c r="U41" s="61">
        <v>12372.140000000001</v>
      </c>
      <c r="V41" s="61">
        <v>25521.1</v>
      </c>
      <c r="W41" s="62">
        <f t="shared" si="9"/>
        <v>150197.06</v>
      </c>
      <c r="X41" s="111">
        <v>0</v>
      </c>
      <c r="Y41" s="63">
        <v>171741.52000000002</v>
      </c>
      <c r="AA41" s="53" t="s">
        <v>16</v>
      </c>
      <c r="AB41" s="54" t="s">
        <v>62</v>
      </c>
      <c r="AC41" s="117">
        <f t="shared" si="10"/>
        <v>0.43521530159180366</v>
      </c>
      <c r="AD41" s="67">
        <f t="shared" si="10"/>
        <v>1.5432511847639963</v>
      </c>
      <c r="AE41" s="65">
        <f t="shared" si="11"/>
        <v>0.5190118803468593</v>
      </c>
      <c r="AF41" s="114">
        <v>0</v>
      </c>
      <c r="AG41" s="64">
        <f t="shared" si="12"/>
        <v>0.8708684174768051</v>
      </c>
      <c r="AH41" s="66">
        <f t="shared" si="13"/>
        <v>0.19517237923269537</v>
      </c>
      <c r="AI41" s="67">
        <f t="shared" si="14"/>
        <v>-0.44653874637065016</v>
      </c>
      <c r="AJ41" s="68">
        <f t="shared" si="15"/>
        <v>0.5913590452436284</v>
      </c>
      <c r="AK41" s="114">
        <v>0</v>
      </c>
      <c r="AL41" s="107">
        <f t="shared" si="15"/>
        <v>0.5449484783877541</v>
      </c>
    </row>
    <row r="42" spans="1:38" ht="13.5">
      <c r="A42" s="53" t="s">
        <v>17</v>
      </c>
      <c r="B42" s="54" t="s">
        <v>59</v>
      </c>
      <c r="C42" s="22">
        <v>6993680.190583372</v>
      </c>
      <c r="D42" s="34">
        <v>1013917.9657777637</v>
      </c>
      <c r="E42" s="29">
        <f t="shared" si="0"/>
        <v>8007598.156361136</v>
      </c>
      <c r="F42" s="111">
        <v>0</v>
      </c>
      <c r="G42" s="60">
        <v>2512349.5700000003</v>
      </c>
      <c r="H42" s="61">
        <v>448720.06000000006</v>
      </c>
      <c r="I42" s="61">
        <v>808520.1100000001</v>
      </c>
      <c r="J42" s="62">
        <f t="shared" si="1"/>
        <v>3769589.74</v>
      </c>
      <c r="K42" s="114">
        <v>0</v>
      </c>
      <c r="L42" s="63">
        <v>778334.04</v>
      </c>
      <c r="N42" s="53" t="s">
        <v>17</v>
      </c>
      <c r="O42" s="54" t="s">
        <v>59</v>
      </c>
      <c r="P42" s="22">
        <v>4918051.219832191</v>
      </c>
      <c r="Q42" s="34">
        <v>402362.87026554503</v>
      </c>
      <c r="R42" s="29">
        <f t="shared" si="2"/>
        <v>5320414.090097737</v>
      </c>
      <c r="S42" s="111">
        <v>0</v>
      </c>
      <c r="T42" s="60">
        <v>1347824.1700000002</v>
      </c>
      <c r="U42" s="61">
        <v>283533.11999999994</v>
      </c>
      <c r="V42" s="61">
        <v>308660.57999999996</v>
      </c>
      <c r="W42" s="62">
        <f t="shared" si="9"/>
        <v>1940017.87</v>
      </c>
      <c r="X42" s="111">
        <v>0</v>
      </c>
      <c r="Y42" s="63">
        <v>508459.45</v>
      </c>
      <c r="AA42" s="53" t="s">
        <v>17</v>
      </c>
      <c r="AB42" s="54" t="s">
        <v>59</v>
      </c>
      <c r="AC42" s="117">
        <f t="shared" si="10"/>
        <v>0.42204297555526527</v>
      </c>
      <c r="AD42" s="67">
        <f t="shared" si="10"/>
        <v>1.5199093671556083</v>
      </c>
      <c r="AE42" s="65">
        <f t="shared" si="11"/>
        <v>0.5050704739814782</v>
      </c>
      <c r="AF42" s="114">
        <v>0</v>
      </c>
      <c r="AG42" s="64">
        <f t="shared" si="12"/>
        <v>0.8640039449656107</v>
      </c>
      <c r="AH42" s="66">
        <f t="shared" si="13"/>
        <v>0.5826019196628605</v>
      </c>
      <c r="AI42" s="67">
        <f t="shared" si="14"/>
        <v>1.6194472582148332</v>
      </c>
      <c r="AJ42" s="68">
        <f t="shared" si="15"/>
        <v>0.9430695965702625</v>
      </c>
      <c r="AK42" s="114">
        <v>0</v>
      </c>
      <c r="AL42" s="107">
        <f t="shared" si="15"/>
        <v>0.5307691498309255</v>
      </c>
    </row>
    <row r="43" spans="1:38" ht="13.5">
      <c r="A43" s="53" t="s">
        <v>18</v>
      </c>
      <c r="B43" s="54" t="s">
        <v>59</v>
      </c>
      <c r="C43" s="22">
        <v>3193965.150186738</v>
      </c>
      <c r="D43" s="34">
        <v>463049.2901581016</v>
      </c>
      <c r="E43" s="29">
        <f t="shared" si="0"/>
        <v>3657014.4403448394</v>
      </c>
      <c r="F43" s="111">
        <v>0</v>
      </c>
      <c r="G43" s="60">
        <v>450222</v>
      </c>
      <c r="H43" s="61">
        <v>169666.65999999997</v>
      </c>
      <c r="I43" s="61">
        <v>310042.74000000005</v>
      </c>
      <c r="J43" s="62">
        <f t="shared" si="1"/>
        <v>929931.3999999999</v>
      </c>
      <c r="K43" s="114">
        <v>0</v>
      </c>
      <c r="L43" s="63">
        <v>355459.73999999993</v>
      </c>
      <c r="N43" s="53" t="s">
        <v>18</v>
      </c>
      <c r="O43" s="54" t="s">
        <v>59</v>
      </c>
      <c r="P43" s="22">
        <v>2238311.261392088</v>
      </c>
      <c r="Q43" s="34">
        <v>183124.02686040816</v>
      </c>
      <c r="R43" s="29">
        <f t="shared" si="2"/>
        <v>2421435.288252496</v>
      </c>
      <c r="S43" s="111">
        <v>0</v>
      </c>
      <c r="T43" s="60">
        <v>228024.47</v>
      </c>
      <c r="U43" s="61">
        <v>127760.67</v>
      </c>
      <c r="V43" s="61">
        <v>111833.03</v>
      </c>
      <c r="W43" s="62">
        <f t="shared" si="9"/>
        <v>467618.17000000004</v>
      </c>
      <c r="X43" s="111">
        <v>0</v>
      </c>
      <c r="Y43" s="63">
        <v>231410.86999999997</v>
      </c>
      <c r="AA43" s="53" t="s">
        <v>18</v>
      </c>
      <c r="AB43" s="54" t="s">
        <v>59</v>
      </c>
      <c r="AC43" s="117">
        <f t="shared" si="10"/>
        <v>0.4269530807794326</v>
      </c>
      <c r="AD43" s="67">
        <f t="shared" si="10"/>
        <v>1.5286102435431639</v>
      </c>
      <c r="AE43" s="65">
        <f t="shared" si="11"/>
        <v>0.5102672609450725</v>
      </c>
      <c r="AF43" s="114">
        <v>0</v>
      </c>
      <c r="AG43" s="64">
        <f t="shared" si="12"/>
        <v>0.974445988187145</v>
      </c>
      <c r="AH43" s="66">
        <f t="shared" si="13"/>
        <v>0.328003837174617</v>
      </c>
      <c r="AI43" s="67">
        <f t="shared" si="14"/>
        <v>1.7723718117983576</v>
      </c>
      <c r="AJ43" s="68">
        <f t="shared" si="15"/>
        <v>0.9886554023339167</v>
      </c>
      <c r="AK43" s="114">
        <v>0</v>
      </c>
      <c r="AL43" s="107">
        <f t="shared" si="15"/>
        <v>0.536054637364269</v>
      </c>
    </row>
    <row r="44" spans="1:38" ht="13.5">
      <c r="A44" s="53" t="s">
        <v>76</v>
      </c>
      <c r="B44" s="54" t="s">
        <v>63</v>
      </c>
      <c r="C44" s="22">
        <v>3291191.86218834</v>
      </c>
      <c r="D44" s="34">
        <v>477144.8603536987</v>
      </c>
      <c r="E44" s="29">
        <f t="shared" si="0"/>
        <v>3768336.722542039</v>
      </c>
      <c r="F44" s="111">
        <v>0</v>
      </c>
      <c r="G44" s="60">
        <v>367378.96</v>
      </c>
      <c r="H44" s="61">
        <v>594471.52</v>
      </c>
      <c r="I44" s="61">
        <v>74880.1</v>
      </c>
      <c r="J44" s="62">
        <f t="shared" si="1"/>
        <v>1036730.58</v>
      </c>
      <c r="K44" s="114">
        <v>0</v>
      </c>
      <c r="L44" s="63">
        <v>366280.18</v>
      </c>
      <c r="N44" s="53" t="s">
        <v>76</v>
      </c>
      <c r="O44" s="54" t="s">
        <v>63</v>
      </c>
      <c r="P44" s="22">
        <v>2301909.5965236397</v>
      </c>
      <c r="Q44" s="34">
        <v>188327.22778772874</v>
      </c>
      <c r="R44" s="29">
        <f t="shared" si="2"/>
        <v>2490236.8243113686</v>
      </c>
      <c r="S44" s="111">
        <v>0</v>
      </c>
      <c r="T44" s="60">
        <v>194568.86000000002</v>
      </c>
      <c r="U44" s="61">
        <v>344968.64</v>
      </c>
      <c r="V44" s="61">
        <v>131497.61</v>
      </c>
      <c r="W44" s="62">
        <f t="shared" si="9"/>
        <v>671035.11</v>
      </c>
      <c r="X44" s="111">
        <v>0</v>
      </c>
      <c r="Y44" s="63">
        <v>237986.09000000005</v>
      </c>
      <c r="AA44" s="53" t="s">
        <v>76</v>
      </c>
      <c r="AB44" s="54" t="s">
        <v>63</v>
      </c>
      <c r="AC44" s="117">
        <f t="shared" si="10"/>
        <v>0.429765907035933</v>
      </c>
      <c r="AD44" s="67">
        <f t="shared" si="10"/>
        <v>1.5335946690167819</v>
      </c>
      <c r="AE44" s="65">
        <f t="shared" si="11"/>
        <v>0.5132443170677579</v>
      </c>
      <c r="AF44" s="114">
        <v>0</v>
      </c>
      <c r="AG44" s="64">
        <f t="shared" si="12"/>
        <v>0.8881693607085943</v>
      </c>
      <c r="AH44" s="66">
        <f t="shared" si="13"/>
        <v>0.7232624971359716</v>
      </c>
      <c r="AI44" s="67">
        <f t="shared" si="14"/>
        <v>-0.43055923221722425</v>
      </c>
      <c r="AJ44" s="68">
        <f t="shared" si="15"/>
        <v>0.5449721848384357</v>
      </c>
      <c r="AK44" s="114">
        <v>0</v>
      </c>
      <c r="AL44" s="107">
        <f t="shared" si="15"/>
        <v>0.5390823051885087</v>
      </c>
    </row>
    <row r="45" spans="1:38" ht="13.5">
      <c r="A45" s="53" t="s">
        <v>77</v>
      </c>
      <c r="B45" s="54" t="s">
        <v>63</v>
      </c>
      <c r="C45" s="22">
        <v>2649315.133820111</v>
      </c>
      <c r="D45" s="34">
        <v>384087.9391087891</v>
      </c>
      <c r="E45" s="29">
        <f t="shared" si="0"/>
        <v>3033403.0729289</v>
      </c>
      <c r="F45" s="111">
        <v>0</v>
      </c>
      <c r="G45" s="60">
        <v>434820.02</v>
      </c>
      <c r="H45" s="61">
        <v>85014.22999999998</v>
      </c>
      <c r="I45" s="61">
        <v>43395.619999999995</v>
      </c>
      <c r="J45" s="62">
        <f t="shared" si="1"/>
        <v>563229.87</v>
      </c>
      <c r="K45" s="114">
        <v>0</v>
      </c>
      <c r="L45" s="63">
        <v>294845.06</v>
      </c>
      <c r="N45" s="53" t="s">
        <v>77</v>
      </c>
      <c r="O45" s="54" t="s">
        <v>63</v>
      </c>
      <c r="P45" s="22">
        <v>1849201.9528570792</v>
      </c>
      <c r="Q45" s="34">
        <v>151289.64140345267</v>
      </c>
      <c r="R45" s="29">
        <f t="shared" si="2"/>
        <v>2000491.594260532</v>
      </c>
      <c r="S45" s="111">
        <v>0</v>
      </c>
      <c r="T45" s="60">
        <v>232922.03999999998</v>
      </c>
      <c r="U45" s="61">
        <v>62050.709999999985</v>
      </c>
      <c r="V45" s="61">
        <v>52747.92</v>
      </c>
      <c r="W45" s="62">
        <f t="shared" si="9"/>
        <v>347720.6699999999</v>
      </c>
      <c r="X45" s="111">
        <v>0</v>
      </c>
      <c r="Y45" s="63">
        <v>191182.27</v>
      </c>
      <c r="AA45" s="53" t="s">
        <v>77</v>
      </c>
      <c r="AB45" s="54" t="s">
        <v>63</v>
      </c>
      <c r="AC45" s="117">
        <f t="shared" si="10"/>
        <v>0.4326802595718817</v>
      </c>
      <c r="AD45" s="67">
        <f t="shared" si="10"/>
        <v>1.5387590025712337</v>
      </c>
      <c r="AE45" s="65">
        <f t="shared" si="11"/>
        <v>0.5163288271901871</v>
      </c>
      <c r="AF45" s="114">
        <v>0</v>
      </c>
      <c r="AG45" s="64">
        <f t="shared" si="12"/>
        <v>0.866804961866211</v>
      </c>
      <c r="AH45" s="66">
        <f t="shared" si="13"/>
        <v>0.37007666793820726</v>
      </c>
      <c r="AI45" s="67">
        <f t="shared" si="14"/>
        <v>-0.17730177796584212</v>
      </c>
      <c r="AJ45" s="68">
        <f t="shared" si="15"/>
        <v>0.6197767880753253</v>
      </c>
      <c r="AK45" s="114">
        <v>0</v>
      </c>
      <c r="AL45" s="107">
        <f t="shared" si="15"/>
        <v>0.5422196838650364</v>
      </c>
    </row>
    <row r="46" spans="1:38" ht="13.5">
      <c r="A46" s="53" t="s">
        <v>41</v>
      </c>
      <c r="B46" s="54" t="s">
        <v>59</v>
      </c>
      <c r="C46" s="22">
        <v>2116680.059088434</v>
      </c>
      <c r="D46" s="34">
        <v>306868.4699942339</v>
      </c>
      <c r="E46" s="29">
        <f t="shared" si="0"/>
        <v>2423548.529082668</v>
      </c>
      <c r="F46" s="111">
        <v>0</v>
      </c>
      <c r="G46" s="60">
        <v>136362.71999999994</v>
      </c>
      <c r="H46" s="61">
        <v>15354.8</v>
      </c>
      <c r="I46" s="61">
        <v>27054.77</v>
      </c>
      <c r="J46" s="62">
        <f t="shared" si="1"/>
        <v>178772.28999999992</v>
      </c>
      <c r="K46" s="114">
        <v>0</v>
      </c>
      <c r="L46" s="63">
        <v>235567.53</v>
      </c>
      <c r="N46" s="53" t="s">
        <v>41</v>
      </c>
      <c r="O46" s="54" t="s">
        <v>59</v>
      </c>
      <c r="P46" s="22">
        <v>1478804.7898571647</v>
      </c>
      <c r="Q46" s="34">
        <v>120986.16163449948</v>
      </c>
      <c r="R46" s="29">
        <f t="shared" si="2"/>
        <v>1599790.9514916642</v>
      </c>
      <c r="S46" s="111">
        <v>0</v>
      </c>
      <c r="T46" s="60">
        <v>74506.54000000001</v>
      </c>
      <c r="U46" s="61">
        <v>16627.96</v>
      </c>
      <c r="V46" s="61">
        <v>4975.57</v>
      </c>
      <c r="W46" s="62">
        <f t="shared" si="9"/>
        <v>96110.07</v>
      </c>
      <c r="X46" s="111">
        <v>0</v>
      </c>
      <c r="Y46" s="63">
        <v>152888.26</v>
      </c>
      <c r="AA46" s="53" t="s">
        <v>41</v>
      </c>
      <c r="AB46" s="54" t="s">
        <v>59</v>
      </c>
      <c r="AC46" s="117">
        <f t="shared" si="10"/>
        <v>0.43134514684178216</v>
      </c>
      <c r="AD46" s="67">
        <f t="shared" si="10"/>
        <v>1.5363931366075314</v>
      </c>
      <c r="AE46" s="65">
        <f t="shared" si="11"/>
        <v>0.5149157624769176</v>
      </c>
      <c r="AF46" s="114">
        <v>0</v>
      </c>
      <c r="AG46" s="64">
        <f t="shared" si="12"/>
        <v>0.8302114149979307</v>
      </c>
      <c r="AH46" s="66">
        <f t="shared" si="13"/>
        <v>-0.07656742017661822</v>
      </c>
      <c r="AI46" s="67">
        <f t="shared" si="14"/>
        <v>4.437521731178538</v>
      </c>
      <c r="AJ46" s="68">
        <f t="shared" si="15"/>
        <v>0.8600786577306614</v>
      </c>
      <c r="AK46" s="114">
        <v>0</v>
      </c>
      <c r="AL46" s="107">
        <f t="shared" si="15"/>
        <v>0.5407823334505866</v>
      </c>
    </row>
    <row r="47" spans="1:38" ht="13.5">
      <c r="A47" s="53" t="s">
        <v>78</v>
      </c>
      <c r="B47" s="54" t="s">
        <v>63</v>
      </c>
      <c r="C47" s="22">
        <v>2810512.1835368113</v>
      </c>
      <c r="D47" s="34">
        <v>407457.6929843235</v>
      </c>
      <c r="E47" s="29">
        <f t="shared" si="0"/>
        <v>3217969.8765211347</v>
      </c>
      <c r="F47" s="111">
        <v>0</v>
      </c>
      <c r="G47" s="60">
        <v>297475.13</v>
      </c>
      <c r="H47" s="61">
        <v>102253.18999999999</v>
      </c>
      <c r="I47" s="61">
        <v>131340.74000000002</v>
      </c>
      <c r="J47" s="62">
        <f t="shared" si="1"/>
        <v>531069.06</v>
      </c>
      <c r="K47" s="114">
        <v>0</v>
      </c>
      <c r="L47" s="63">
        <v>312784.83999999997</v>
      </c>
      <c r="N47" s="53" t="s">
        <v>78</v>
      </c>
      <c r="O47" s="54" t="s">
        <v>63</v>
      </c>
      <c r="P47" s="22">
        <v>1948846.9977924346</v>
      </c>
      <c r="Q47" s="34">
        <v>159441.94899355076</v>
      </c>
      <c r="R47" s="29">
        <f t="shared" si="2"/>
        <v>2108288.9467859855</v>
      </c>
      <c r="S47" s="111">
        <v>0</v>
      </c>
      <c r="T47" s="60">
        <v>160343.58</v>
      </c>
      <c r="U47" s="61">
        <v>61506.24</v>
      </c>
      <c r="V47" s="61">
        <v>70827.17</v>
      </c>
      <c r="W47" s="62">
        <f t="shared" si="9"/>
        <v>292676.99</v>
      </c>
      <c r="X47" s="111">
        <v>0</v>
      </c>
      <c r="Y47" s="63">
        <v>201484.22</v>
      </c>
      <c r="AA47" s="53" t="s">
        <v>78</v>
      </c>
      <c r="AB47" s="54" t="s">
        <v>63</v>
      </c>
      <c r="AC47" s="117">
        <f t="shared" si="10"/>
        <v>0.4421410129786647</v>
      </c>
      <c r="AD47" s="67">
        <f t="shared" si="10"/>
        <v>1.5555237850285226</v>
      </c>
      <c r="AE47" s="65">
        <f t="shared" si="11"/>
        <v>0.5263419567924121</v>
      </c>
      <c r="AF47" s="114">
        <v>0</v>
      </c>
      <c r="AG47" s="64">
        <f t="shared" si="12"/>
        <v>0.8552356757906991</v>
      </c>
      <c r="AH47" s="66">
        <f t="shared" si="13"/>
        <v>0.6624848145488977</v>
      </c>
      <c r="AI47" s="67">
        <f t="shared" si="14"/>
        <v>0.8543835649511342</v>
      </c>
      <c r="AJ47" s="68">
        <f t="shared" si="15"/>
        <v>0.8145227610821064</v>
      </c>
      <c r="AK47" s="114">
        <v>0</v>
      </c>
      <c r="AL47" s="107">
        <f t="shared" si="15"/>
        <v>0.5524036572194089</v>
      </c>
    </row>
    <row r="48" spans="1:38" ht="13.5">
      <c r="A48" s="53" t="s">
        <v>79</v>
      </c>
      <c r="B48" s="54" t="s">
        <v>62</v>
      </c>
      <c r="C48" s="22">
        <v>3520705.9520546263</v>
      </c>
      <c r="D48" s="34">
        <v>510418.96680024307</v>
      </c>
      <c r="E48" s="29">
        <f t="shared" si="0"/>
        <v>4031124.9188548694</v>
      </c>
      <c r="F48" s="111">
        <v>0</v>
      </c>
      <c r="G48" s="60">
        <v>629385.9499999998</v>
      </c>
      <c r="H48" s="61">
        <v>282109.13</v>
      </c>
      <c r="I48" s="61">
        <v>170529.16999999998</v>
      </c>
      <c r="J48" s="62">
        <f t="shared" si="1"/>
        <v>1082024.2499999998</v>
      </c>
      <c r="K48" s="114">
        <v>0</v>
      </c>
      <c r="L48" s="63">
        <v>391823.04999999993</v>
      </c>
      <c r="N48" s="53" t="s">
        <v>79</v>
      </c>
      <c r="O48" s="54" t="s">
        <v>62</v>
      </c>
      <c r="P48" s="22">
        <v>2464894.680103101</v>
      </c>
      <c r="Q48" s="34">
        <v>201661.60417141736</v>
      </c>
      <c r="R48" s="29">
        <f t="shared" si="2"/>
        <v>2666556.284274518</v>
      </c>
      <c r="S48" s="111">
        <v>0</v>
      </c>
      <c r="T48" s="60">
        <v>329949.9199999999</v>
      </c>
      <c r="U48" s="61">
        <v>179364.75999999998</v>
      </c>
      <c r="V48" s="61">
        <v>115288.68</v>
      </c>
      <c r="W48" s="62">
        <f t="shared" si="9"/>
        <v>624603.3599999999</v>
      </c>
      <c r="X48" s="111">
        <v>0</v>
      </c>
      <c r="Y48" s="63">
        <v>254836.49000000002</v>
      </c>
      <c r="AA48" s="53" t="s">
        <v>79</v>
      </c>
      <c r="AB48" s="54" t="s">
        <v>62</v>
      </c>
      <c r="AC48" s="117">
        <f t="shared" si="10"/>
        <v>0.4283393040985277</v>
      </c>
      <c r="AD48" s="67">
        <f t="shared" si="10"/>
        <v>1.5310666792394168</v>
      </c>
      <c r="AE48" s="65">
        <f t="shared" si="11"/>
        <v>0.5117344203936822</v>
      </c>
      <c r="AF48" s="114">
        <v>0</v>
      </c>
      <c r="AG48" s="64">
        <f t="shared" si="12"/>
        <v>0.9075196320702243</v>
      </c>
      <c r="AH48" s="66">
        <f t="shared" si="13"/>
        <v>0.5728236137354965</v>
      </c>
      <c r="AI48" s="67">
        <f t="shared" si="14"/>
        <v>0.479149297225018</v>
      </c>
      <c r="AJ48" s="68">
        <f t="shared" si="15"/>
        <v>0.732338183387294</v>
      </c>
      <c r="AK48" s="114">
        <v>0</v>
      </c>
      <c r="AL48" s="107">
        <f t="shared" si="15"/>
        <v>0.5375468795697189</v>
      </c>
    </row>
    <row r="49" spans="1:38" ht="13.5">
      <c r="A49" s="53" t="s">
        <v>80</v>
      </c>
      <c r="B49" s="54" t="s">
        <v>59</v>
      </c>
      <c r="C49" s="22">
        <v>6640244.074707453</v>
      </c>
      <c r="D49" s="34">
        <v>962678.10094611</v>
      </c>
      <c r="E49" s="29">
        <f t="shared" si="0"/>
        <v>7602922.175653563</v>
      </c>
      <c r="F49" s="111">
        <v>0</v>
      </c>
      <c r="G49" s="60">
        <v>1755877.4200000002</v>
      </c>
      <c r="H49" s="61">
        <v>645479.25</v>
      </c>
      <c r="I49" s="61">
        <v>1071697.9200000002</v>
      </c>
      <c r="J49" s="62">
        <f t="shared" si="1"/>
        <v>3473054.59</v>
      </c>
      <c r="K49" s="114">
        <v>0</v>
      </c>
      <c r="L49" s="63">
        <v>738999.7299999999</v>
      </c>
      <c r="N49" s="53" t="s">
        <v>80</v>
      </c>
      <c r="O49" s="54" t="s">
        <v>59</v>
      </c>
      <c r="P49" s="22">
        <v>4792289.530054909</v>
      </c>
      <c r="Q49" s="34">
        <v>392073.8691538487</v>
      </c>
      <c r="R49" s="29">
        <f t="shared" si="2"/>
        <v>5184363.399208758</v>
      </c>
      <c r="S49" s="111">
        <v>0</v>
      </c>
      <c r="T49" s="60">
        <v>933241.36</v>
      </c>
      <c r="U49" s="61">
        <v>368031.72000000003</v>
      </c>
      <c r="V49" s="61">
        <v>353523.49</v>
      </c>
      <c r="W49" s="62">
        <f t="shared" si="9"/>
        <v>1654796.57</v>
      </c>
      <c r="X49" s="111">
        <v>0</v>
      </c>
      <c r="Y49" s="63">
        <v>495457.43</v>
      </c>
      <c r="AA49" s="53" t="s">
        <v>80</v>
      </c>
      <c r="AB49" s="54" t="s">
        <v>59</v>
      </c>
      <c r="AC49" s="117">
        <f t="shared" si="10"/>
        <v>0.3856099538775928</v>
      </c>
      <c r="AD49" s="67">
        <f t="shared" si="10"/>
        <v>1.4553487918582961</v>
      </c>
      <c r="AE49" s="65">
        <f t="shared" si="11"/>
        <v>0.46651027140842927</v>
      </c>
      <c r="AF49" s="114">
        <v>0</v>
      </c>
      <c r="AG49" s="64">
        <f t="shared" si="12"/>
        <v>0.8814826423895317</v>
      </c>
      <c r="AH49" s="66">
        <f t="shared" si="13"/>
        <v>0.7538685252455954</v>
      </c>
      <c r="AI49" s="67">
        <f t="shared" si="14"/>
        <v>2.0314758433732374</v>
      </c>
      <c r="AJ49" s="68">
        <f t="shared" si="15"/>
        <v>1.0987803896644528</v>
      </c>
      <c r="AK49" s="114">
        <v>0</v>
      </c>
      <c r="AL49" s="107">
        <f t="shared" si="15"/>
        <v>0.49155040423957286</v>
      </c>
    </row>
    <row r="50" spans="1:38" ht="13.5">
      <c r="A50" s="53" t="s">
        <v>43</v>
      </c>
      <c r="B50" s="54" t="s">
        <v>63</v>
      </c>
      <c r="C50" s="22">
        <v>2806042.461222102</v>
      </c>
      <c r="D50" s="34">
        <v>406809.68912463554</v>
      </c>
      <c r="E50" s="29">
        <f t="shared" si="0"/>
        <v>3212852.1503467374</v>
      </c>
      <c r="F50" s="111">
        <v>0</v>
      </c>
      <c r="G50" s="60">
        <v>249098.03</v>
      </c>
      <c r="H50" s="61">
        <v>282100.02999999997</v>
      </c>
      <c r="I50" s="61">
        <v>135465.53</v>
      </c>
      <c r="J50" s="62">
        <f t="shared" si="1"/>
        <v>666663.59</v>
      </c>
      <c r="K50" s="114">
        <v>0</v>
      </c>
      <c r="L50" s="63">
        <v>312287.4199999999</v>
      </c>
      <c r="N50" s="53" t="s">
        <v>43</v>
      </c>
      <c r="O50" s="54" t="s">
        <v>63</v>
      </c>
      <c r="P50" s="22">
        <v>1922845.151389372</v>
      </c>
      <c r="Q50" s="34">
        <v>157314.6475313881</v>
      </c>
      <c r="R50" s="29">
        <f t="shared" si="2"/>
        <v>2080159.7989207602</v>
      </c>
      <c r="S50" s="111">
        <v>0</v>
      </c>
      <c r="T50" s="60">
        <v>129213.51999999999</v>
      </c>
      <c r="U50" s="61">
        <v>198341.5</v>
      </c>
      <c r="V50" s="61">
        <v>62647.31</v>
      </c>
      <c r="W50" s="62">
        <f t="shared" si="9"/>
        <v>390202.33</v>
      </c>
      <c r="X50" s="111">
        <v>0</v>
      </c>
      <c r="Y50" s="63">
        <v>198795.97999999998</v>
      </c>
      <c r="AA50" s="53" t="s">
        <v>43</v>
      </c>
      <c r="AB50" s="54" t="s">
        <v>63</v>
      </c>
      <c r="AC50" s="117">
        <f t="shared" si="10"/>
        <v>0.459317958700193</v>
      </c>
      <c r="AD50" s="67">
        <f t="shared" si="10"/>
        <v>1.585961927311741</v>
      </c>
      <c r="AE50" s="65">
        <f t="shared" si="11"/>
        <v>0.5445217968415921</v>
      </c>
      <c r="AF50" s="114">
        <v>0</v>
      </c>
      <c r="AG50" s="64">
        <f t="shared" si="12"/>
        <v>0.9278015953748495</v>
      </c>
      <c r="AH50" s="66">
        <f t="shared" si="13"/>
        <v>0.4222945273682006</v>
      </c>
      <c r="AI50" s="67">
        <f t="shared" si="14"/>
        <v>1.1623519030585672</v>
      </c>
      <c r="AJ50" s="68">
        <f t="shared" si="15"/>
        <v>0.7085074556064284</v>
      </c>
      <c r="AK50" s="114">
        <v>0</v>
      </c>
      <c r="AL50" s="107">
        <f t="shared" si="15"/>
        <v>0.5708940392054203</v>
      </c>
    </row>
    <row r="51" spans="1:38" ht="13.5">
      <c r="A51" s="53" t="s">
        <v>81</v>
      </c>
      <c r="B51" s="54" t="s">
        <v>59</v>
      </c>
      <c r="C51" s="22">
        <v>60834601.97488325</v>
      </c>
      <c r="D51" s="34">
        <v>8819576.274923785</v>
      </c>
      <c r="E51" s="29">
        <f t="shared" si="0"/>
        <v>69654178.24980703</v>
      </c>
      <c r="F51" s="111">
        <v>0</v>
      </c>
      <c r="G51" s="60">
        <v>23497619.7</v>
      </c>
      <c r="H51" s="61">
        <v>13724917.990000002</v>
      </c>
      <c r="I51" s="61">
        <v>11488505.319999998</v>
      </c>
      <c r="J51" s="62">
        <f t="shared" si="1"/>
        <v>48711043.01</v>
      </c>
      <c r="K51" s="114">
        <v>0</v>
      </c>
      <c r="L51" s="63">
        <v>6770346.699999998</v>
      </c>
      <c r="N51" s="53" t="s">
        <v>81</v>
      </c>
      <c r="O51" s="54" t="s">
        <v>59</v>
      </c>
      <c r="P51" s="22">
        <v>43918209.159941465</v>
      </c>
      <c r="Q51" s="34">
        <v>3593101.3941574083</v>
      </c>
      <c r="R51" s="29">
        <f t="shared" si="2"/>
        <v>47511310.554098874</v>
      </c>
      <c r="S51" s="111">
        <v>0</v>
      </c>
      <c r="T51" s="60">
        <v>11732619.78</v>
      </c>
      <c r="U51" s="61">
        <v>7744563.240000001</v>
      </c>
      <c r="V51" s="61">
        <v>4071273.51</v>
      </c>
      <c r="W51" s="62">
        <f t="shared" si="9"/>
        <v>23548456.53</v>
      </c>
      <c r="X51" s="111">
        <v>0</v>
      </c>
      <c r="Y51" s="63">
        <v>4540544.170000001</v>
      </c>
      <c r="AA51" s="53" t="s">
        <v>81</v>
      </c>
      <c r="AB51" s="54" t="s">
        <v>59</v>
      </c>
      <c r="AC51" s="117">
        <f t="shared" si="10"/>
        <v>0.38517947654321727</v>
      </c>
      <c r="AD51" s="67">
        <f t="shared" si="10"/>
        <v>1.4545859711237008</v>
      </c>
      <c r="AE51" s="65">
        <f t="shared" si="11"/>
        <v>0.4660546601949682</v>
      </c>
      <c r="AF51" s="114">
        <v>0</v>
      </c>
      <c r="AG51" s="64">
        <f t="shared" si="12"/>
        <v>1.0027598388601322</v>
      </c>
      <c r="AH51" s="66">
        <f t="shared" si="13"/>
        <v>0.7722003894437823</v>
      </c>
      <c r="AI51" s="67">
        <f t="shared" si="14"/>
        <v>1.8218456195049395</v>
      </c>
      <c r="AJ51" s="68">
        <f t="shared" si="15"/>
        <v>1.0685450423446499</v>
      </c>
      <c r="AK51" s="114">
        <v>0</v>
      </c>
      <c r="AL51" s="107">
        <f t="shared" si="15"/>
        <v>0.49108706941617464</v>
      </c>
    </row>
    <row r="52" spans="1:38" ht="13.5">
      <c r="A52" s="53" t="s">
        <v>34</v>
      </c>
      <c r="B52" s="54" t="s">
        <v>59</v>
      </c>
      <c r="C52" s="22">
        <v>2311092.4764648974</v>
      </c>
      <c r="D52" s="34">
        <v>335053.66539588966</v>
      </c>
      <c r="E52" s="29">
        <f t="shared" si="0"/>
        <v>2646146.141860787</v>
      </c>
      <c r="F52" s="111">
        <v>0</v>
      </c>
      <c r="G52" s="60">
        <v>143755.30999999994</v>
      </c>
      <c r="H52" s="61">
        <v>18343.219999999998</v>
      </c>
      <c r="I52" s="61">
        <v>8835.26</v>
      </c>
      <c r="J52" s="62">
        <f t="shared" si="1"/>
        <v>170933.78999999995</v>
      </c>
      <c r="K52" s="114">
        <v>0</v>
      </c>
      <c r="L52" s="63">
        <v>257203.91999999998</v>
      </c>
      <c r="N52" s="53" t="s">
        <v>34</v>
      </c>
      <c r="O52" s="54" t="s">
        <v>59</v>
      </c>
      <c r="P52" s="22">
        <v>1644372.8383111013</v>
      </c>
      <c r="Q52" s="34">
        <v>134531.85935548902</v>
      </c>
      <c r="R52" s="29">
        <f t="shared" si="2"/>
        <v>1778904.6976665903</v>
      </c>
      <c r="S52" s="111">
        <v>0</v>
      </c>
      <c r="T52" s="60">
        <v>76778.44</v>
      </c>
      <c r="U52" s="61">
        <v>13639.17</v>
      </c>
      <c r="V52" s="61">
        <v>5002.639999999999</v>
      </c>
      <c r="W52" s="62">
        <f t="shared" si="9"/>
        <v>95420.25</v>
      </c>
      <c r="X52" s="111">
        <v>0</v>
      </c>
      <c r="Y52" s="63">
        <v>170005.74000000002</v>
      </c>
      <c r="AA52" s="53" t="s">
        <v>34</v>
      </c>
      <c r="AB52" s="54" t="s">
        <v>59</v>
      </c>
      <c r="AC52" s="117">
        <f t="shared" si="10"/>
        <v>0.4054552730502219</v>
      </c>
      <c r="AD52" s="67">
        <f t="shared" si="10"/>
        <v>1.4905153842446999</v>
      </c>
      <c r="AE52" s="65">
        <f t="shared" si="11"/>
        <v>0.48751428074352</v>
      </c>
      <c r="AF52" s="114">
        <v>0</v>
      </c>
      <c r="AG52" s="64">
        <f t="shared" si="12"/>
        <v>0.8723395526139881</v>
      </c>
      <c r="AH52" s="66">
        <f t="shared" si="13"/>
        <v>0.34489268775152726</v>
      </c>
      <c r="AI52" s="67">
        <f t="shared" si="14"/>
        <v>0.7661194889098559</v>
      </c>
      <c r="AJ52" s="68">
        <f t="shared" si="15"/>
        <v>0.791378559582478</v>
      </c>
      <c r="AK52" s="114">
        <v>0</v>
      </c>
      <c r="AL52" s="107">
        <f t="shared" si="15"/>
        <v>0.5129131522265069</v>
      </c>
    </row>
    <row r="53" spans="1:38" ht="13.5">
      <c r="A53" s="53" t="s">
        <v>39</v>
      </c>
      <c r="B53" s="54" t="s">
        <v>62</v>
      </c>
      <c r="C53" s="22">
        <v>2165190.898522384</v>
      </c>
      <c r="D53" s="34">
        <v>313901.3926181864</v>
      </c>
      <c r="E53" s="29">
        <f t="shared" si="0"/>
        <v>2479092.2911405703</v>
      </c>
      <c r="F53" s="111">
        <v>0</v>
      </c>
      <c r="G53" s="60">
        <v>106600.81000000001</v>
      </c>
      <c r="H53" s="61">
        <v>29982.140000000007</v>
      </c>
      <c r="I53" s="61">
        <v>21605.77</v>
      </c>
      <c r="J53" s="62">
        <f t="shared" si="1"/>
        <v>158188.72</v>
      </c>
      <c r="K53" s="114">
        <v>0</v>
      </c>
      <c r="L53" s="63">
        <v>240966.38000000003</v>
      </c>
      <c r="N53" s="53" t="s">
        <v>39</v>
      </c>
      <c r="O53" s="54" t="s">
        <v>62</v>
      </c>
      <c r="P53" s="22">
        <v>1479034.3867348963</v>
      </c>
      <c r="Q53" s="34">
        <v>121004.9457533707</v>
      </c>
      <c r="R53" s="29">
        <f t="shared" si="2"/>
        <v>1600039.332488267</v>
      </c>
      <c r="S53" s="111">
        <v>0</v>
      </c>
      <c r="T53" s="60">
        <v>54684.020000000004</v>
      </c>
      <c r="U53" s="61">
        <v>28481.26000000001</v>
      </c>
      <c r="V53" s="61">
        <v>14959.32</v>
      </c>
      <c r="W53" s="62">
        <f t="shared" si="9"/>
        <v>98124.6</v>
      </c>
      <c r="X53" s="111">
        <v>0</v>
      </c>
      <c r="Y53" s="63">
        <v>152911.98</v>
      </c>
      <c r="AA53" s="53" t="s">
        <v>39</v>
      </c>
      <c r="AB53" s="54" t="s">
        <v>62</v>
      </c>
      <c r="AC53" s="117">
        <f t="shared" si="10"/>
        <v>0.4639219466034463</v>
      </c>
      <c r="AD53" s="67">
        <f t="shared" si="10"/>
        <v>1.5941203532124422</v>
      </c>
      <c r="AE53" s="65">
        <f t="shared" si="11"/>
        <v>0.5493945934974378</v>
      </c>
      <c r="AF53" s="114">
        <v>0</v>
      </c>
      <c r="AG53" s="64">
        <f t="shared" si="12"/>
        <v>0.9493960027079209</v>
      </c>
      <c r="AH53" s="66">
        <f t="shared" si="13"/>
        <v>0.052697106799348026</v>
      </c>
      <c r="AI53" s="67">
        <f t="shared" si="14"/>
        <v>0.4443016126401469</v>
      </c>
      <c r="AJ53" s="68">
        <f t="shared" si="15"/>
        <v>0.6121209156521401</v>
      </c>
      <c r="AK53" s="114">
        <v>0</v>
      </c>
      <c r="AL53" s="107">
        <f t="shared" si="15"/>
        <v>0.5758502375026471</v>
      </c>
    </row>
    <row r="54" spans="1:38" ht="13.5">
      <c r="A54" s="53" t="s">
        <v>42</v>
      </c>
      <c r="B54" s="54" t="s">
        <v>63</v>
      </c>
      <c r="C54" s="22">
        <v>2395484.114296739</v>
      </c>
      <c r="D54" s="34">
        <v>347288.4538659608</v>
      </c>
      <c r="E54" s="29">
        <f t="shared" si="0"/>
        <v>2742772.5681626997</v>
      </c>
      <c r="F54" s="111">
        <v>0</v>
      </c>
      <c r="G54" s="60">
        <v>200054.47000000003</v>
      </c>
      <c r="H54" s="61">
        <v>167193.2</v>
      </c>
      <c r="I54" s="61">
        <v>48684.759999999995</v>
      </c>
      <c r="J54" s="62">
        <f t="shared" si="1"/>
        <v>415932.43000000005</v>
      </c>
      <c r="K54" s="114">
        <v>0</v>
      </c>
      <c r="L54" s="63">
        <v>266595.93</v>
      </c>
      <c r="N54" s="53" t="s">
        <v>42</v>
      </c>
      <c r="O54" s="54" t="s">
        <v>63</v>
      </c>
      <c r="P54" s="22">
        <v>1613951.2520117129</v>
      </c>
      <c r="Q54" s="34">
        <v>132042.96360505588</v>
      </c>
      <c r="R54" s="29">
        <f t="shared" si="2"/>
        <v>1745994.2156167687</v>
      </c>
      <c r="S54" s="111">
        <v>0</v>
      </c>
      <c r="T54" s="60">
        <v>111184.75999999998</v>
      </c>
      <c r="U54" s="61">
        <v>95601.35999999999</v>
      </c>
      <c r="V54" s="61">
        <v>11312.98</v>
      </c>
      <c r="W54" s="62">
        <f t="shared" si="9"/>
        <v>218099.09999999998</v>
      </c>
      <c r="X54" s="111">
        <v>0</v>
      </c>
      <c r="Y54" s="63">
        <v>166860.57000000004</v>
      </c>
      <c r="AA54" s="53" t="s">
        <v>42</v>
      </c>
      <c r="AB54" s="54" t="s">
        <v>63</v>
      </c>
      <c r="AC54" s="117">
        <f t="shared" si="10"/>
        <v>0.48423572974145457</v>
      </c>
      <c r="AD54" s="67">
        <f t="shared" si="10"/>
        <v>1.6301170799582332</v>
      </c>
      <c r="AE54" s="65">
        <f t="shared" si="11"/>
        <v>0.570894418567029</v>
      </c>
      <c r="AF54" s="114">
        <v>0</v>
      </c>
      <c r="AG54" s="64">
        <f t="shared" si="12"/>
        <v>0.799297583589694</v>
      </c>
      <c r="AH54" s="66">
        <f t="shared" si="13"/>
        <v>0.7488579660373036</v>
      </c>
      <c r="AI54" s="67">
        <f t="shared" si="14"/>
        <v>3.303442594258984</v>
      </c>
      <c r="AJ54" s="68">
        <f t="shared" si="15"/>
        <v>0.9070799925355038</v>
      </c>
      <c r="AK54" s="114">
        <v>0</v>
      </c>
      <c r="AL54" s="107">
        <f t="shared" si="15"/>
        <v>0.5977167643620056</v>
      </c>
    </row>
    <row r="55" spans="1:38" ht="13.5">
      <c r="A55" s="53" t="s">
        <v>82</v>
      </c>
      <c r="B55" s="54" t="s">
        <v>62</v>
      </c>
      <c r="C55" s="22">
        <v>2234205.0513265575</v>
      </c>
      <c r="D55" s="34">
        <v>323906.8100113496</v>
      </c>
      <c r="E55" s="29">
        <f t="shared" si="0"/>
        <v>2558111.861337907</v>
      </c>
      <c r="F55" s="111">
        <v>0</v>
      </c>
      <c r="G55" s="60">
        <v>220200.65999999997</v>
      </c>
      <c r="H55" s="61">
        <v>66843.36999999998</v>
      </c>
      <c r="I55" s="61">
        <v>9338.36</v>
      </c>
      <c r="J55" s="62">
        <f t="shared" si="1"/>
        <v>296382.38999999996</v>
      </c>
      <c r="K55" s="114">
        <v>0</v>
      </c>
      <c r="L55" s="63">
        <v>248647.02000000002</v>
      </c>
      <c r="N55" s="53" t="s">
        <v>82</v>
      </c>
      <c r="O55" s="54" t="s">
        <v>62</v>
      </c>
      <c r="P55" s="22">
        <v>1572537.7151909415</v>
      </c>
      <c r="Q55" s="34">
        <v>128654.77816366433</v>
      </c>
      <c r="R55" s="29">
        <f t="shared" si="2"/>
        <v>1701192.4933546057</v>
      </c>
      <c r="S55" s="111">
        <v>0</v>
      </c>
      <c r="T55" s="60">
        <v>118212.56000000001</v>
      </c>
      <c r="U55" s="61">
        <v>53129.539999999986</v>
      </c>
      <c r="V55" s="61">
        <v>11482.849999999999</v>
      </c>
      <c r="W55" s="62">
        <f t="shared" si="9"/>
        <v>182824.95</v>
      </c>
      <c r="X55" s="111">
        <v>0</v>
      </c>
      <c r="Y55" s="63">
        <v>162578.97000000003</v>
      </c>
      <c r="AA55" s="53" t="s">
        <v>82</v>
      </c>
      <c r="AB55" s="54" t="s">
        <v>62</v>
      </c>
      <c r="AC55" s="117">
        <f t="shared" si="10"/>
        <v>0.4207640489279296</v>
      </c>
      <c r="AD55" s="67">
        <f t="shared" si="10"/>
        <v>1.51764306491051</v>
      </c>
      <c r="AE55" s="65">
        <f t="shared" si="11"/>
        <v>0.5037168758566115</v>
      </c>
      <c r="AF55" s="114">
        <v>0</v>
      </c>
      <c r="AG55" s="64">
        <f t="shared" si="12"/>
        <v>0.8627518091140227</v>
      </c>
      <c r="AH55" s="66">
        <f t="shared" si="13"/>
        <v>0.2581206236681137</v>
      </c>
      <c r="AI55" s="67">
        <f t="shared" si="14"/>
        <v>-0.1867559011917771</v>
      </c>
      <c r="AJ55" s="68">
        <f t="shared" si="15"/>
        <v>0.6211266022498567</v>
      </c>
      <c r="AK55" s="114">
        <v>0</v>
      </c>
      <c r="AL55" s="107">
        <f t="shared" si="15"/>
        <v>0.5293922701072591</v>
      </c>
    </row>
    <row r="56" spans="1:38" ht="13.5">
      <c r="A56" s="53" t="s">
        <v>19</v>
      </c>
      <c r="B56" s="54" t="s">
        <v>59</v>
      </c>
      <c r="C56" s="22">
        <v>4660403.129051892</v>
      </c>
      <c r="D56" s="34">
        <v>675648.0610415881</v>
      </c>
      <c r="E56" s="29">
        <f t="shared" si="0"/>
        <v>5336051.19009348</v>
      </c>
      <c r="F56" s="111">
        <v>0</v>
      </c>
      <c r="G56" s="60">
        <v>1073162.7400000005</v>
      </c>
      <c r="H56" s="61">
        <v>505870.38</v>
      </c>
      <c r="I56" s="61">
        <v>366561.23</v>
      </c>
      <c r="J56" s="62">
        <f t="shared" si="1"/>
        <v>1945594.3500000006</v>
      </c>
      <c r="K56" s="114">
        <v>0</v>
      </c>
      <c r="L56" s="63">
        <v>518661.16</v>
      </c>
      <c r="N56" s="53" t="s">
        <v>19</v>
      </c>
      <c r="O56" s="54" t="s">
        <v>59</v>
      </c>
      <c r="P56" s="22">
        <v>3180060.25462618</v>
      </c>
      <c r="Q56" s="34">
        <v>260171.78644032677</v>
      </c>
      <c r="R56" s="29">
        <f t="shared" si="2"/>
        <v>3440232.041066507</v>
      </c>
      <c r="S56" s="111">
        <v>0</v>
      </c>
      <c r="T56" s="60">
        <v>565596.6399999999</v>
      </c>
      <c r="U56" s="61">
        <v>286102.23000000004</v>
      </c>
      <c r="V56" s="61">
        <v>174354.46000000002</v>
      </c>
      <c r="W56" s="62">
        <f t="shared" si="9"/>
        <v>1026053.3299999998</v>
      </c>
      <c r="X56" s="111">
        <v>0</v>
      </c>
      <c r="Y56" s="63">
        <v>328774.88</v>
      </c>
      <c r="AA56" s="53" t="s">
        <v>19</v>
      </c>
      <c r="AB56" s="54" t="s">
        <v>59</v>
      </c>
      <c r="AC56" s="117">
        <f t="shared" si="10"/>
        <v>0.46550780673799785</v>
      </c>
      <c r="AD56" s="67">
        <f t="shared" si="10"/>
        <v>1.5969305522547708</v>
      </c>
      <c r="AE56" s="65">
        <f t="shared" si="11"/>
        <v>0.5510730457702644</v>
      </c>
      <c r="AF56" s="114">
        <v>0</v>
      </c>
      <c r="AG56" s="64">
        <f t="shared" si="12"/>
        <v>0.8973994258523188</v>
      </c>
      <c r="AH56" s="66">
        <f t="shared" si="13"/>
        <v>0.7681455331543552</v>
      </c>
      <c r="AI56" s="67">
        <f t="shared" si="14"/>
        <v>1.1023908995502607</v>
      </c>
      <c r="AJ56" s="68">
        <f t="shared" si="15"/>
        <v>0.8961922281369146</v>
      </c>
      <c r="AK56" s="114">
        <v>0</v>
      </c>
      <c r="AL56" s="107">
        <f t="shared" si="15"/>
        <v>0.5775571418351668</v>
      </c>
    </row>
    <row r="57" spans="1:38" ht="13.5">
      <c r="A57" s="53" t="s">
        <v>20</v>
      </c>
      <c r="B57" s="54" t="s">
        <v>59</v>
      </c>
      <c r="C57" s="22">
        <v>3676203.080654404</v>
      </c>
      <c r="D57" s="34">
        <v>532962.3671299368</v>
      </c>
      <c r="E57" s="29">
        <f t="shared" si="0"/>
        <v>4209165.447784341</v>
      </c>
      <c r="F57" s="111">
        <v>0</v>
      </c>
      <c r="G57" s="60">
        <v>706795.1099999999</v>
      </c>
      <c r="H57" s="61">
        <v>376863.7</v>
      </c>
      <c r="I57" s="61">
        <v>62486.700000000004</v>
      </c>
      <c r="J57" s="62">
        <f t="shared" si="1"/>
        <v>1146145.5099999998</v>
      </c>
      <c r="K57" s="114">
        <v>0</v>
      </c>
      <c r="L57" s="63">
        <v>409128.49999999994</v>
      </c>
      <c r="N57" s="53" t="s">
        <v>20</v>
      </c>
      <c r="O57" s="54" t="s">
        <v>59</v>
      </c>
      <c r="P57" s="22">
        <v>2604575.68059284</v>
      </c>
      <c r="Q57" s="34">
        <v>213089.39248967983</v>
      </c>
      <c r="R57" s="29">
        <f t="shared" si="2"/>
        <v>2817665.0730825197</v>
      </c>
      <c r="S57" s="111">
        <v>0</v>
      </c>
      <c r="T57" s="60">
        <v>374168.3500000001</v>
      </c>
      <c r="U57" s="61">
        <v>269857.55000000005</v>
      </c>
      <c r="V57" s="61">
        <v>12183.439999999999</v>
      </c>
      <c r="W57" s="62">
        <f t="shared" si="9"/>
        <v>656209.3400000001</v>
      </c>
      <c r="X57" s="111">
        <v>0</v>
      </c>
      <c r="Y57" s="63">
        <v>269277.61000000004</v>
      </c>
      <c r="AA57" s="53" t="s">
        <v>20</v>
      </c>
      <c r="AB57" s="54" t="s">
        <v>59</v>
      </c>
      <c r="AC57" s="117">
        <f t="shared" si="10"/>
        <v>0.41144030025560463</v>
      </c>
      <c r="AD57" s="67">
        <f t="shared" si="10"/>
        <v>1.501121059584178</v>
      </c>
      <c r="AE57" s="65">
        <f t="shared" si="11"/>
        <v>0.4938487501566404</v>
      </c>
      <c r="AF57" s="114">
        <v>0</v>
      </c>
      <c r="AG57" s="64">
        <f t="shared" si="12"/>
        <v>0.8889762054968029</v>
      </c>
      <c r="AH57" s="66">
        <f t="shared" si="13"/>
        <v>0.3965282794570688</v>
      </c>
      <c r="AI57" s="67">
        <f t="shared" si="14"/>
        <v>4.128822401554898</v>
      </c>
      <c r="AJ57" s="68">
        <f t="shared" si="15"/>
        <v>0.7466156607889787</v>
      </c>
      <c r="AK57" s="114">
        <v>0</v>
      </c>
      <c r="AL57" s="107">
        <f t="shared" si="15"/>
        <v>0.5193558053341303</v>
      </c>
    </row>
    <row r="58" spans="1:38" ht="13.5">
      <c r="A58" s="53" t="s">
        <v>46</v>
      </c>
      <c r="B58" s="54" t="s">
        <v>62</v>
      </c>
      <c r="C58" s="22">
        <v>2252822.059866721</v>
      </c>
      <c r="D58" s="34">
        <v>326605.83526179293</v>
      </c>
      <c r="E58" s="29">
        <f t="shared" si="0"/>
        <v>2579427.8951285137</v>
      </c>
      <c r="F58" s="111">
        <v>0</v>
      </c>
      <c r="G58" s="60">
        <v>149334.01</v>
      </c>
      <c r="H58" s="61">
        <v>38626.500000000015</v>
      </c>
      <c r="I58" s="61">
        <v>19800.69</v>
      </c>
      <c r="J58" s="62">
        <f t="shared" si="1"/>
        <v>207761.2</v>
      </c>
      <c r="K58" s="114">
        <v>0</v>
      </c>
      <c r="L58" s="63">
        <v>250718.95000000004</v>
      </c>
      <c r="N58" s="53" t="s">
        <v>46</v>
      </c>
      <c r="O58" s="54" t="s">
        <v>62</v>
      </c>
      <c r="P58" s="22">
        <v>1560483.8791100518</v>
      </c>
      <c r="Q58" s="34">
        <v>127668.61192292663</v>
      </c>
      <c r="R58" s="29">
        <f t="shared" si="2"/>
        <v>1688152.4910329785</v>
      </c>
      <c r="S58" s="111">
        <v>0</v>
      </c>
      <c r="T58" s="60">
        <v>80712.26999999999</v>
      </c>
      <c r="U58" s="61">
        <v>22707.120000000003</v>
      </c>
      <c r="V58" s="61">
        <v>10233.86</v>
      </c>
      <c r="W58" s="62">
        <f t="shared" si="9"/>
        <v>113653.24999999999</v>
      </c>
      <c r="X58" s="111">
        <v>0</v>
      </c>
      <c r="Y58" s="63">
        <v>161332.75999999998</v>
      </c>
      <c r="AA58" s="53" t="s">
        <v>46</v>
      </c>
      <c r="AB58" s="54" t="s">
        <v>62</v>
      </c>
      <c r="AC58" s="117">
        <f t="shared" si="10"/>
        <v>0.4436689093843835</v>
      </c>
      <c r="AD58" s="67">
        <f t="shared" si="10"/>
        <v>1.5582312703373358</v>
      </c>
      <c r="AE58" s="65">
        <f t="shared" si="11"/>
        <v>0.5279590610621703</v>
      </c>
      <c r="AF58" s="114">
        <v>0</v>
      </c>
      <c r="AG58" s="64">
        <f t="shared" si="12"/>
        <v>0.8502020820378366</v>
      </c>
      <c r="AH58" s="66">
        <f t="shared" si="13"/>
        <v>0.7010743766712824</v>
      </c>
      <c r="AI58" s="67">
        <f t="shared" si="14"/>
        <v>0.9348212697848122</v>
      </c>
      <c r="AJ58" s="68">
        <f t="shared" si="15"/>
        <v>0.8280269152004016</v>
      </c>
      <c r="AK58" s="114">
        <v>0</v>
      </c>
      <c r="AL58" s="107">
        <f t="shared" si="15"/>
        <v>0.5540486011644508</v>
      </c>
    </row>
    <row r="59" spans="1:38" ht="13.5">
      <c r="A59" s="53" t="s">
        <v>94</v>
      </c>
      <c r="B59" s="54" t="s">
        <v>59</v>
      </c>
      <c r="C59" s="22">
        <v>2682448.488226393</v>
      </c>
      <c r="D59" s="34">
        <v>388891.49065583356</v>
      </c>
      <c r="E59" s="29">
        <f t="shared" si="0"/>
        <v>3071339.978882226</v>
      </c>
      <c r="F59" s="111">
        <v>0</v>
      </c>
      <c r="G59" s="60">
        <v>413780.15</v>
      </c>
      <c r="H59" s="61">
        <v>64409.55</v>
      </c>
      <c r="I59" s="61">
        <v>65023.06</v>
      </c>
      <c r="J59" s="62">
        <f t="shared" si="1"/>
        <v>543212.76</v>
      </c>
      <c r="K59" s="114">
        <v>0</v>
      </c>
      <c r="L59" s="63">
        <v>298532.5</v>
      </c>
      <c r="N59" s="53" t="s">
        <v>94</v>
      </c>
      <c r="O59" s="54" t="s">
        <v>59</v>
      </c>
      <c r="P59" s="22">
        <v>1876409.1828682297</v>
      </c>
      <c r="Q59" s="34">
        <v>153515.5594896891</v>
      </c>
      <c r="R59" s="29">
        <f t="shared" si="2"/>
        <v>2029924.7423579188</v>
      </c>
      <c r="S59" s="111">
        <v>0</v>
      </c>
      <c r="T59" s="60">
        <v>224146.44</v>
      </c>
      <c r="U59" s="61">
        <v>46595.56</v>
      </c>
      <c r="V59" s="61">
        <v>15004.309999999998</v>
      </c>
      <c r="W59" s="62">
        <f t="shared" si="9"/>
        <v>285746.31</v>
      </c>
      <c r="X59" s="111">
        <v>0</v>
      </c>
      <c r="Y59" s="63">
        <v>193995.13</v>
      </c>
      <c r="AA59" s="53" t="s">
        <v>94</v>
      </c>
      <c r="AB59" s="54" t="s">
        <v>59</v>
      </c>
      <c r="AC59" s="117">
        <f t="shared" si="10"/>
        <v>0.4295647840126602</v>
      </c>
      <c r="AD59" s="67">
        <f t="shared" si="10"/>
        <v>1.5332382720590192</v>
      </c>
      <c r="AE59" s="65">
        <f t="shared" si="11"/>
        <v>0.513031451261893</v>
      </c>
      <c r="AF59" s="114">
        <v>0</v>
      </c>
      <c r="AG59" s="64">
        <f t="shared" si="12"/>
        <v>0.8460259730201383</v>
      </c>
      <c r="AH59" s="66">
        <f t="shared" si="13"/>
        <v>0.38231088970708815</v>
      </c>
      <c r="AI59" s="67">
        <f t="shared" si="14"/>
        <v>3.33362547161449</v>
      </c>
      <c r="AJ59" s="68">
        <f t="shared" si="15"/>
        <v>0.9010315828750335</v>
      </c>
      <c r="AK59" s="114">
        <v>0</v>
      </c>
      <c r="AL59" s="107">
        <f t="shared" si="15"/>
        <v>0.53886594988235</v>
      </c>
    </row>
    <row r="60" spans="1:38" ht="13.5">
      <c r="A60" s="53" t="s">
        <v>83</v>
      </c>
      <c r="B60" s="54" t="s">
        <v>63</v>
      </c>
      <c r="C60" s="22">
        <v>5940096.929741045</v>
      </c>
      <c r="D60" s="34">
        <v>861173.3495671034</v>
      </c>
      <c r="E60" s="29">
        <f t="shared" si="0"/>
        <v>6801270.279308149</v>
      </c>
      <c r="F60" s="111">
        <v>0</v>
      </c>
      <c r="G60" s="60">
        <v>1784626.3599999999</v>
      </c>
      <c r="H60" s="61">
        <v>720219.1600000001</v>
      </c>
      <c r="I60" s="61">
        <v>434442.37</v>
      </c>
      <c r="J60" s="62">
        <f t="shared" si="1"/>
        <v>2939287.89</v>
      </c>
      <c r="K60" s="114">
        <v>0</v>
      </c>
      <c r="L60" s="63">
        <v>661079.61</v>
      </c>
      <c r="N60" s="53" t="s">
        <v>83</v>
      </c>
      <c r="O60" s="54" t="s">
        <v>63</v>
      </c>
      <c r="P60" s="22">
        <v>4253167.361532253</v>
      </c>
      <c r="Q60" s="34">
        <v>347966.41002942703</v>
      </c>
      <c r="R60" s="29">
        <f t="shared" si="2"/>
        <v>4601133.77156168</v>
      </c>
      <c r="S60" s="111">
        <v>0</v>
      </c>
      <c r="T60" s="60">
        <v>925244.2300000001</v>
      </c>
      <c r="U60" s="61">
        <v>429432.49</v>
      </c>
      <c r="V60" s="61">
        <v>242630.94999999998</v>
      </c>
      <c r="W60" s="62">
        <f t="shared" si="9"/>
        <v>1597307.6700000002</v>
      </c>
      <c r="X60" s="111">
        <v>0</v>
      </c>
      <c r="Y60" s="63">
        <v>439719.5199999999</v>
      </c>
      <c r="AA60" s="53" t="s">
        <v>83</v>
      </c>
      <c r="AB60" s="54" t="s">
        <v>63</v>
      </c>
      <c r="AC60" s="117">
        <f t="shared" si="10"/>
        <v>0.3966290119373661</v>
      </c>
      <c r="AD60" s="67">
        <f t="shared" si="10"/>
        <v>1.4748749440909403</v>
      </c>
      <c r="AE60" s="65">
        <f t="shared" si="11"/>
        <v>0.478172688945689</v>
      </c>
      <c r="AF60" s="114">
        <v>0</v>
      </c>
      <c r="AG60" s="64">
        <f t="shared" si="12"/>
        <v>0.928816524475921</v>
      </c>
      <c r="AH60" s="66">
        <f t="shared" si="13"/>
        <v>0.6771417551569052</v>
      </c>
      <c r="AI60" s="67">
        <f t="shared" si="14"/>
        <v>0.7905480318978269</v>
      </c>
      <c r="AJ60" s="68">
        <f t="shared" si="15"/>
        <v>0.8401513654535946</v>
      </c>
      <c r="AK60" s="114">
        <v>0</v>
      </c>
      <c r="AL60" s="107">
        <f t="shared" si="15"/>
        <v>0.5034120159141449</v>
      </c>
    </row>
    <row r="61" spans="1:38" ht="13.5">
      <c r="A61" s="53" t="s">
        <v>84</v>
      </c>
      <c r="B61" s="54" t="s">
        <v>62</v>
      </c>
      <c r="C61" s="22">
        <v>4124077.4579135757</v>
      </c>
      <c r="D61" s="34">
        <v>597893.5428685751</v>
      </c>
      <c r="E61" s="29">
        <f t="shared" si="0"/>
        <v>4721971.000782151</v>
      </c>
      <c r="F61" s="111">
        <v>0</v>
      </c>
      <c r="G61" s="60">
        <v>1194638.1000000003</v>
      </c>
      <c r="H61" s="61">
        <v>111798.85</v>
      </c>
      <c r="I61" s="61">
        <v>251522.24000000002</v>
      </c>
      <c r="J61" s="62">
        <f t="shared" si="1"/>
        <v>1557959.1900000004</v>
      </c>
      <c r="K61" s="114">
        <v>0</v>
      </c>
      <c r="L61" s="63">
        <v>458972.87999999995</v>
      </c>
      <c r="N61" s="53" t="s">
        <v>84</v>
      </c>
      <c r="O61" s="54" t="s">
        <v>62</v>
      </c>
      <c r="P61" s="22">
        <v>2876647.9807043523</v>
      </c>
      <c r="Q61" s="34">
        <v>235348.57335204427</v>
      </c>
      <c r="R61" s="29">
        <f t="shared" si="2"/>
        <v>3111996.5540563967</v>
      </c>
      <c r="S61" s="111">
        <v>0</v>
      </c>
      <c r="T61" s="60">
        <v>644327.73</v>
      </c>
      <c r="U61" s="61">
        <v>71180.13</v>
      </c>
      <c r="V61" s="61">
        <v>163452.49</v>
      </c>
      <c r="W61" s="62">
        <f t="shared" si="9"/>
        <v>878960.35</v>
      </c>
      <c r="X61" s="111">
        <v>0</v>
      </c>
      <c r="Y61" s="63">
        <v>297406.19</v>
      </c>
      <c r="AA61" s="53" t="s">
        <v>84</v>
      </c>
      <c r="AB61" s="54" t="s">
        <v>62</v>
      </c>
      <c r="AC61" s="117">
        <f t="shared" si="10"/>
        <v>0.43363994676324213</v>
      </c>
      <c r="AD61" s="67">
        <f t="shared" si="10"/>
        <v>1.5404596014874534</v>
      </c>
      <c r="AE61" s="65">
        <f t="shared" si="11"/>
        <v>0.5173445467435365</v>
      </c>
      <c r="AF61" s="114">
        <v>0</v>
      </c>
      <c r="AG61" s="64">
        <f t="shared" si="12"/>
        <v>0.8540845665605612</v>
      </c>
      <c r="AH61" s="66">
        <f t="shared" si="13"/>
        <v>0.5706468926089345</v>
      </c>
      <c r="AI61" s="67">
        <f t="shared" si="14"/>
        <v>0.5388094730156758</v>
      </c>
      <c r="AJ61" s="68">
        <f t="shared" si="15"/>
        <v>0.7725022408576228</v>
      </c>
      <c r="AK61" s="114">
        <v>0</v>
      </c>
      <c r="AL61" s="107">
        <f t="shared" si="15"/>
        <v>0.5432526135384066</v>
      </c>
    </row>
    <row r="62" spans="1:38" ht="13.5">
      <c r="A62" s="53" t="s">
        <v>36</v>
      </c>
      <c r="B62" s="54" t="s">
        <v>62</v>
      </c>
      <c r="C62" s="22">
        <v>2220303.804861546</v>
      </c>
      <c r="D62" s="34">
        <v>321891.4585578248</v>
      </c>
      <c r="E62" s="29">
        <f t="shared" si="0"/>
        <v>2542195.2634193706</v>
      </c>
      <c r="F62" s="111">
        <v>0</v>
      </c>
      <c r="G62" s="60">
        <v>162496.46999999997</v>
      </c>
      <c r="H62" s="61">
        <v>38430.91</v>
      </c>
      <c r="I62" s="61">
        <v>24465.5</v>
      </c>
      <c r="J62" s="62">
        <f t="shared" si="1"/>
        <v>225392.87999999998</v>
      </c>
      <c r="K62" s="114">
        <v>0</v>
      </c>
      <c r="L62" s="63">
        <v>247099.96999999997</v>
      </c>
      <c r="N62" s="53" t="s">
        <v>36</v>
      </c>
      <c r="O62" s="54" t="s">
        <v>62</v>
      </c>
      <c r="P62" s="22">
        <v>1536892.7999231673</v>
      </c>
      <c r="Q62" s="34">
        <v>125738.54370891151</v>
      </c>
      <c r="R62" s="29">
        <f t="shared" si="2"/>
        <v>1662631.3436320787</v>
      </c>
      <c r="S62" s="111">
        <v>0</v>
      </c>
      <c r="T62" s="60">
        <v>83732.5</v>
      </c>
      <c r="U62" s="61">
        <v>16448.66</v>
      </c>
      <c r="V62" s="61">
        <v>18499.489999999998</v>
      </c>
      <c r="W62" s="62">
        <f t="shared" si="9"/>
        <v>118680.65</v>
      </c>
      <c r="X62" s="111">
        <v>0</v>
      </c>
      <c r="Y62" s="63">
        <v>158893.76999999996</v>
      </c>
      <c r="AA62" s="53" t="s">
        <v>36</v>
      </c>
      <c r="AB62" s="54" t="s">
        <v>62</v>
      </c>
      <c r="AC62" s="117">
        <f t="shared" si="10"/>
        <v>0.4446705749239921</v>
      </c>
      <c r="AD62" s="67">
        <f t="shared" si="10"/>
        <v>1.5600062563394492</v>
      </c>
      <c r="AE62" s="65">
        <f t="shared" si="11"/>
        <v>0.5290192099144795</v>
      </c>
      <c r="AF62" s="114">
        <v>0</v>
      </c>
      <c r="AG62" s="64">
        <f t="shared" si="12"/>
        <v>0.9406618696444029</v>
      </c>
      <c r="AH62" s="66">
        <f t="shared" si="13"/>
        <v>1.3364158539358222</v>
      </c>
      <c r="AI62" s="67">
        <f t="shared" si="14"/>
        <v>0.32249591745502193</v>
      </c>
      <c r="AJ62" s="68">
        <f t="shared" si="15"/>
        <v>0.8991544114394383</v>
      </c>
      <c r="AK62" s="114">
        <v>0</v>
      </c>
      <c r="AL62" s="107">
        <f t="shared" si="15"/>
        <v>0.5551268624314221</v>
      </c>
    </row>
    <row r="63" spans="1:38" ht="13.5">
      <c r="A63" s="53" t="s">
        <v>85</v>
      </c>
      <c r="B63" s="54" t="s">
        <v>62</v>
      </c>
      <c r="C63" s="22">
        <v>5070592.416336591</v>
      </c>
      <c r="D63" s="34">
        <v>735115.7913944169</v>
      </c>
      <c r="E63" s="29">
        <f t="shared" si="0"/>
        <v>5805708.2077310085</v>
      </c>
      <c r="F63" s="111">
        <v>0</v>
      </c>
      <c r="G63" s="60">
        <v>1231743.7899999998</v>
      </c>
      <c r="H63" s="61">
        <v>338863.53</v>
      </c>
      <c r="I63" s="61">
        <v>573711.56</v>
      </c>
      <c r="J63" s="62">
        <f t="shared" si="1"/>
        <v>2144318.88</v>
      </c>
      <c r="K63" s="114">
        <v>0</v>
      </c>
      <c r="L63" s="63">
        <v>564311.5800000001</v>
      </c>
      <c r="N63" s="53" t="s">
        <v>85</v>
      </c>
      <c r="O63" s="54" t="s">
        <v>62</v>
      </c>
      <c r="P63" s="22">
        <v>3507321.904222338</v>
      </c>
      <c r="Q63" s="34">
        <v>286946.1998763544</v>
      </c>
      <c r="R63" s="29">
        <f t="shared" si="2"/>
        <v>3794268.1040986925</v>
      </c>
      <c r="S63" s="111">
        <v>0</v>
      </c>
      <c r="T63" s="60">
        <v>646765.9600000002</v>
      </c>
      <c r="U63" s="61">
        <v>220319.92</v>
      </c>
      <c r="V63" s="61">
        <v>257335.08</v>
      </c>
      <c r="W63" s="62">
        <f t="shared" si="9"/>
        <v>1124420.9600000002</v>
      </c>
      <c r="X63" s="111">
        <v>0</v>
      </c>
      <c r="Y63" s="63">
        <v>362609.2700000001</v>
      </c>
      <c r="AA63" s="53" t="s">
        <v>85</v>
      </c>
      <c r="AB63" s="54" t="s">
        <v>62</v>
      </c>
      <c r="AC63" s="117">
        <f t="shared" si="10"/>
        <v>0.44571629146223746</v>
      </c>
      <c r="AD63" s="67">
        <f t="shared" si="10"/>
        <v>1.5618593022356788</v>
      </c>
      <c r="AE63" s="65">
        <f t="shared" si="11"/>
        <v>0.530125981730045</v>
      </c>
      <c r="AF63" s="114">
        <v>0</v>
      </c>
      <c r="AG63" s="64">
        <f t="shared" si="12"/>
        <v>0.9044660142596241</v>
      </c>
      <c r="AH63" s="66">
        <f t="shared" si="13"/>
        <v>0.5380521652331756</v>
      </c>
      <c r="AI63" s="67">
        <f t="shared" si="14"/>
        <v>1.2294339349302867</v>
      </c>
      <c r="AJ63" s="68">
        <f t="shared" si="15"/>
        <v>0.9070427858264039</v>
      </c>
      <c r="AK63" s="114">
        <v>0</v>
      </c>
      <c r="AL63" s="107">
        <f t="shared" si="15"/>
        <v>0.5562524918350817</v>
      </c>
    </row>
    <row r="64" spans="1:38" ht="13.5">
      <c r="A64" s="53" t="s">
        <v>21</v>
      </c>
      <c r="B64" s="54" t="s">
        <v>63</v>
      </c>
      <c r="C64" s="22">
        <v>2351237.9640437956</v>
      </c>
      <c r="D64" s="34">
        <v>340873.81015400414</v>
      </c>
      <c r="E64" s="29">
        <f t="shared" si="0"/>
        <v>2692111.7741977996</v>
      </c>
      <c r="F64" s="111">
        <v>0</v>
      </c>
      <c r="G64" s="60">
        <v>185221.62000000002</v>
      </c>
      <c r="H64" s="61">
        <v>52202.64</v>
      </c>
      <c r="I64" s="61">
        <v>26288.99</v>
      </c>
      <c r="J64" s="62">
        <f t="shared" si="1"/>
        <v>263713.25</v>
      </c>
      <c r="K64" s="114">
        <v>0</v>
      </c>
      <c r="L64" s="63">
        <v>261671.74</v>
      </c>
      <c r="N64" s="53" t="s">
        <v>21</v>
      </c>
      <c r="O64" s="54" t="s">
        <v>63</v>
      </c>
      <c r="P64" s="22">
        <v>1675483.2152436837</v>
      </c>
      <c r="Q64" s="34">
        <v>137077.10746253573</v>
      </c>
      <c r="R64" s="29">
        <f t="shared" si="2"/>
        <v>1812560.3227062193</v>
      </c>
      <c r="S64" s="111">
        <v>0</v>
      </c>
      <c r="T64" s="60">
        <v>99751.26999999999</v>
      </c>
      <c r="U64" s="61">
        <v>30790.68</v>
      </c>
      <c r="V64" s="61">
        <v>6885.689999999999</v>
      </c>
      <c r="W64" s="62">
        <f t="shared" si="9"/>
        <v>137427.63999999998</v>
      </c>
      <c r="X64" s="111">
        <v>0</v>
      </c>
      <c r="Y64" s="63">
        <v>173222.13999999998</v>
      </c>
      <c r="AA64" s="53" t="s">
        <v>21</v>
      </c>
      <c r="AB64" s="54" t="s">
        <v>63</v>
      </c>
      <c r="AC64" s="117">
        <f t="shared" si="10"/>
        <v>0.4033193186610524</v>
      </c>
      <c r="AD64" s="67">
        <f t="shared" si="10"/>
        <v>1.4867303991453693</v>
      </c>
      <c r="AE64" s="65">
        <f t="shared" si="11"/>
        <v>0.4852536163753036</v>
      </c>
      <c r="AF64" s="114">
        <v>0</v>
      </c>
      <c r="AG64" s="64">
        <f t="shared" si="12"/>
        <v>0.8568347049616516</v>
      </c>
      <c r="AH64" s="66">
        <f t="shared" si="13"/>
        <v>0.6954039339176659</v>
      </c>
      <c r="AI64" s="67">
        <f t="shared" si="14"/>
        <v>2.8179165777140716</v>
      </c>
      <c r="AJ64" s="68">
        <f t="shared" si="15"/>
        <v>0.9189243881361859</v>
      </c>
      <c r="AK64" s="114">
        <v>0</v>
      </c>
      <c r="AL64" s="107">
        <f t="shared" si="15"/>
        <v>0.5106137125427501</v>
      </c>
    </row>
    <row r="65" spans="1:38" ht="13.5">
      <c r="A65" s="53" t="s">
        <v>47</v>
      </c>
      <c r="B65" s="54" t="s">
        <v>62</v>
      </c>
      <c r="C65" s="22">
        <v>2195986.87520446</v>
      </c>
      <c r="D65" s="34">
        <v>318366.0797615409</v>
      </c>
      <c r="E65" s="29">
        <f t="shared" si="0"/>
        <v>2514352.954966001</v>
      </c>
      <c r="F65" s="111">
        <v>0</v>
      </c>
      <c r="G65" s="60">
        <v>79108.25</v>
      </c>
      <c r="H65" s="61">
        <v>41188.77</v>
      </c>
      <c r="I65" s="61">
        <v>67664.32</v>
      </c>
      <c r="J65" s="62">
        <f t="shared" si="1"/>
        <v>187961.34</v>
      </c>
      <c r="K65" s="114">
        <v>0</v>
      </c>
      <c r="L65" s="63">
        <v>244393.66</v>
      </c>
      <c r="N65" s="53" t="s">
        <v>47</v>
      </c>
      <c r="O65" s="54" t="s">
        <v>62</v>
      </c>
      <c r="P65" s="22">
        <v>1538700.875335301</v>
      </c>
      <c r="Q65" s="34">
        <v>125886.46864502213</v>
      </c>
      <c r="R65" s="29">
        <f t="shared" si="2"/>
        <v>1664587.343980323</v>
      </c>
      <c r="S65" s="111">
        <v>0</v>
      </c>
      <c r="T65" s="60">
        <v>40856.990000000005</v>
      </c>
      <c r="U65" s="61">
        <v>28039.55</v>
      </c>
      <c r="V65" s="61">
        <v>19707.78</v>
      </c>
      <c r="W65" s="62">
        <f t="shared" si="9"/>
        <v>88604.32</v>
      </c>
      <c r="X65" s="111">
        <v>0</v>
      </c>
      <c r="Y65" s="63">
        <v>159080.7</v>
      </c>
      <c r="AA65" s="53" t="s">
        <v>47</v>
      </c>
      <c r="AB65" s="54" t="s">
        <v>62</v>
      </c>
      <c r="AC65" s="117">
        <f t="shared" si="10"/>
        <v>0.4271694456051627</v>
      </c>
      <c r="AD65" s="67">
        <f t="shared" si="10"/>
        <v>1.5289936495023757</v>
      </c>
      <c r="AE65" s="65">
        <f t="shared" si="11"/>
        <v>0.5104962584623154</v>
      </c>
      <c r="AF65" s="114">
        <v>0</v>
      </c>
      <c r="AG65" s="64">
        <f t="shared" si="12"/>
        <v>0.936223153002705</v>
      </c>
      <c r="AH65" s="66">
        <f t="shared" si="13"/>
        <v>0.46895260444621956</v>
      </c>
      <c r="AI65" s="67">
        <f t="shared" si="14"/>
        <v>2.4333811317154956</v>
      </c>
      <c r="AJ65" s="68">
        <f t="shared" si="15"/>
        <v>1.1213563853320019</v>
      </c>
      <c r="AK65" s="114">
        <v>0</v>
      </c>
      <c r="AL65" s="107">
        <f t="shared" si="15"/>
        <v>0.5362873057511062</v>
      </c>
    </row>
    <row r="66" spans="1:38" ht="13.5">
      <c r="A66" s="53" t="s">
        <v>22</v>
      </c>
      <c r="B66" s="54" t="s">
        <v>62</v>
      </c>
      <c r="C66" s="22">
        <v>4927438.282385687</v>
      </c>
      <c r="D66" s="34">
        <v>714361.8329157879</v>
      </c>
      <c r="E66" s="29">
        <f t="shared" si="0"/>
        <v>5641800.115301475</v>
      </c>
      <c r="F66" s="111">
        <v>0</v>
      </c>
      <c r="G66" s="60">
        <v>1483320.44</v>
      </c>
      <c r="H66" s="61">
        <v>135286.09</v>
      </c>
      <c r="I66" s="61">
        <v>258182.99</v>
      </c>
      <c r="J66" s="62">
        <f t="shared" si="1"/>
        <v>1876789.52</v>
      </c>
      <c r="K66" s="114">
        <v>0</v>
      </c>
      <c r="L66" s="63">
        <v>548379.7599999999</v>
      </c>
      <c r="N66" s="53" t="s">
        <v>22</v>
      </c>
      <c r="O66" s="54" t="s">
        <v>62</v>
      </c>
      <c r="P66" s="22">
        <v>3481262.6585998433</v>
      </c>
      <c r="Q66" s="34">
        <v>284814.20238447393</v>
      </c>
      <c r="R66" s="29">
        <f t="shared" si="2"/>
        <v>3766076.860984317</v>
      </c>
      <c r="S66" s="111">
        <v>0</v>
      </c>
      <c r="T66" s="60">
        <v>801546.54</v>
      </c>
      <c r="U66" s="61">
        <v>68988.95999999999</v>
      </c>
      <c r="V66" s="61">
        <v>107226.13000000002</v>
      </c>
      <c r="W66" s="62">
        <f t="shared" si="9"/>
        <v>977761.63</v>
      </c>
      <c r="X66" s="111">
        <v>0</v>
      </c>
      <c r="Y66" s="63">
        <v>359915.1</v>
      </c>
      <c r="AA66" s="53" t="s">
        <v>22</v>
      </c>
      <c r="AB66" s="54" t="s">
        <v>62</v>
      </c>
      <c r="AC66" s="117">
        <f t="shared" si="10"/>
        <v>0.41541698102363034</v>
      </c>
      <c r="AD66" s="67">
        <f t="shared" si="10"/>
        <v>1.5081678755312304</v>
      </c>
      <c r="AE66" s="65">
        <f t="shared" si="11"/>
        <v>0.4980576136799586</v>
      </c>
      <c r="AF66" s="114">
        <v>0</v>
      </c>
      <c r="AG66" s="64">
        <f t="shared" si="12"/>
        <v>0.8505730684084793</v>
      </c>
      <c r="AH66" s="66">
        <f t="shared" si="13"/>
        <v>0.9609817280909876</v>
      </c>
      <c r="AI66" s="67">
        <f t="shared" si="14"/>
        <v>1.4078365040312462</v>
      </c>
      <c r="AJ66" s="68">
        <f t="shared" si="15"/>
        <v>0.9194755269748109</v>
      </c>
      <c r="AK66" s="114">
        <v>0</v>
      </c>
      <c r="AL66" s="107">
        <f t="shared" si="15"/>
        <v>0.5236364353704523</v>
      </c>
    </row>
    <row r="67" spans="1:38" ht="13.5">
      <c r="A67" s="53" t="s">
        <v>86</v>
      </c>
      <c r="B67" s="54" t="s">
        <v>59</v>
      </c>
      <c r="C67" s="22">
        <v>2583212.451514509</v>
      </c>
      <c r="D67" s="34">
        <v>374504.61597285385</v>
      </c>
      <c r="E67" s="29">
        <f t="shared" si="0"/>
        <v>2957717.067487363</v>
      </c>
      <c r="F67" s="111">
        <v>0</v>
      </c>
      <c r="G67" s="60">
        <v>234926.97999999998</v>
      </c>
      <c r="H67" s="61">
        <v>26104.35</v>
      </c>
      <c r="I67" s="61">
        <v>56128.740000000005</v>
      </c>
      <c r="J67" s="62">
        <f t="shared" si="1"/>
        <v>317160.07</v>
      </c>
      <c r="K67" s="114">
        <v>0</v>
      </c>
      <c r="L67" s="63">
        <v>287488.42999999993</v>
      </c>
      <c r="N67" s="53" t="s">
        <v>86</v>
      </c>
      <c r="O67" s="54" t="s">
        <v>59</v>
      </c>
      <c r="P67" s="22">
        <v>1805090.652722965</v>
      </c>
      <c r="Q67" s="34">
        <v>147680.7425653246</v>
      </c>
      <c r="R67" s="29">
        <f t="shared" si="2"/>
        <v>1952771.3952882895</v>
      </c>
      <c r="S67" s="111">
        <v>0</v>
      </c>
      <c r="T67" s="60">
        <v>124806.44000000002</v>
      </c>
      <c r="U67" s="61">
        <v>17333.050000000007</v>
      </c>
      <c r="V67" s="61">
        <v>20701.600000000002</v>
      </c>
      <c r="W67" s="62">
        <f t="shared" si="9"/>
        <v>162841.09000000003</v>
      </c>
      <c r="X67" s="111">
        <v>0</v>
      </c>
      <c r="Y67" s="63">
        <v>186621.77000000002</v>
      </c>
      <c r="AA67" s="53" t="s">
        <v>86</v>
      </c>
      <c r="AB67" s="54" t="s">
        <v>59</v>
      </c>
      <c r="AC67" s="117">
        <f t="shared" si="10"/>
        <v>0.4310707595863694</v>
      </c>
      <c r="AD67" s="67">
        <f t="shared" si="10"/>
        <v>1.535906912894867</v>
      </c>
      <c r="AE67" s="65">
        <f t="shared" si="11"/>
        <v>0.5146253548284447</v>
      </c>
      <c r="AF67" s="114">
        <v>0</v>
      </c>
      <c r="AG67" s="64">
        <f t="shared" si="12"/>
        <v>0.8823305912739756</v>
      </c>
      <c r="AH67" s="66">
        <f t="shared" si="13"/>
        <v>0.5060448103478608</v>
      </c>
      <c r="AI67" s="67">
        <f t="shared" si="14"/>
        <v>1.7113237624144992</v>
      </c>
      <c r="AJ67" s="68">
        <f t="shared" si="15"/>
        <v>0.9476660958238485</v>
      </c>
      <c r="AK67" s="114">
        <v>0</v>
      </c>
      <c r="AL67" s="107">
        <f t="shared" si="15"/>
        <v>0.5404871039429104</v>
      </c>
    </row>
    <row r="68" spans="1:38" ht="13.5">
      <c r="A68" s="53" t="s">
        <v>87</v>
      </c>
      <c r="B68" s="54" t="s">
        <v>62</v>
      </c>
      <c r="C68" s="22">
        <v>2942963.587908457</v>
      </c>
      <c r="D68" s="34">
        <v>426660.0091934244</v>
      </c>
      <c r="E68" s="29">
        <f t="shared" si="0"/>
        <v>3369623.5971018816</v>
      </c>
      <c r="F68" s="111">
        <v>0</v>
      </c>
      <c r="G68" s="60">
        <v>285371.18000000005</v>
      </c>
      <c r="H68" s="61">
        <v>153016.48999999996</v>
      </c>
      <c r="I68" s="61">
        <v>168148</v>
      </c>
      <c r="J68" s="62">
        <f t="shared" si="1"/>
        <v>606535.67</v>
      </c>
      <c r="K68" s="114">
        <v>0</v>
      </c>
      <c r="L68" s="63">
        <v>327525.5</v>
      </c>
      <c r="N68" s="53" t="s">
        <v>87</v>
      </c>
      <c r="O68" s="54" t="s">
        <v>62</v>
      </c>
      <c r="P68" s="22">
        <v>2070906.4379163024</v>
      </c>
      <c r="Q68" s="34">
        <v>169428.0561884491</v>
      </c>
      <c r="R68" s="29">
        <f t="shared" si="2"/>
        <v>2240334.4941047514</v>
      </c>
      <c r="S68" s="111">
        <v>0</v>
      </c>
      <c r="T68" s="60">
        <v>146402.15000000002</v>
      </c>
      <c r="U68" s="61">
        <v>99420.08000000002</v>
      </c>
      <c r="V68" s="61">
        <v>49017.76000000001</v>
      </c>
      <c r="W68" s="62">
        <f t="shared" si="9"/>
        <v>294839.99000000005</v>
      </c>
      <c r="X68" s="111">
        <v>0</v>
      </c>
      <c r="Y68" s="63">
        <v>214103.48</v>
      </c>
      <c r="AA68" s="53" t="s">
        <v>87</v>
      </c>
      <c r="AB68" s="54" t="s">
        <v>62</v>
      </c>
      <c r="AC68" s="117">
        <f t="shared" si="10"/>
        <v>0.4210992510456426</v>
      </c>
      <c r="AD68" s="67">
        <f t="shared" si="10"/>
        <v>1.5182370546638682</v>
      </c>
      <c r="AE68" s="65">
        <f t="shared" si="11"/>
        <v>0.5040716491080943</v>
      </c>
      <c r="AF68" s="114">
        <v>0</v>
      </c>
      <c r="AG68" s="64">
        <f t="shared" si="12"/>
        <v>0.9492280680304217</v>
      </c>
      <c r="AH68" s="66">
        <f t="shared" si="13"/>
        <v>0.5390903930071262</v>
      </c>
      <c r="AI68" s="67">
        <f t="shared" si="14"/>
        <v>2.4303485104174483</v>
      </c>
      <c r="AJ68" s="68">
        <f t="shared" si="15"/>
        <v>1.0571689410245875</v>
      </c>
      <c r="AK68" s="114">
        <v>0</v>
      </c>
      <c r="AL68" s="107">
        <f t="shared" si="15"/>
        <v>0.5297532763129305</v>
      </c>
    </row>
    <row r="69" spans="1:38" ht="13.5">
      <c r="A69" s="53" t="s">
        <v>23</v>
      </c>
      <c r="B69" s="54" t="s">
        <v>62</v>
      </c>
      <c r="C69" s="22">
        <v>2153463.003274616</v>
      </c>
      <c r="D69" s="34">
        <v>312201.12561019795</v>
      </c>
      <c r="E69" s="29">
        <f t="shared" si="0"/>
        <v>2465664.1288848137</v>
      </c>
      <c r="F69" s="111">
        <v>0</v>
      </c>
      <c r="G69" s="60">
        <v>113816.34999999999</v>
      </c>
      <c r="H69" s="61">
        <v>29311.709999999995</v>
      </c>
      <c r="I69" s="61">
        <v>36086.06</v>
      </c>
      <c r="J69" s="62">
        <f t="shared" si="1"/>
        <v>179214.12</v>
      </c>
      <c r="K69" s="114">
        <v>0</v>
      </c>
      <c r="L69" s="63">
        <v>239661.15999999997</v>
      </c>
      <c r="N69" s="53" t="s">
        <v>23</v>
      </c>
      <c r="O69" s="54" t="s">
        <v>62</v>
      </c>
      <c r="P69" s="22">
        <v>1508881.9808399566</v>
      </c>
      <c r="Q69" s="34">
        <v>123446.88120662587</v>
      </c>
      <c r="R69" s="29">
        <f t="shared" si="2"/>
        <v>1632328.8620465824</v>
      </c>
      <c r="S69" s="111">
        <v>0</v>
      </c>
      <c r="T69" s="60">
        <v>57132.67</v>
      </c>
      <c r="U69" s="61">
        <v>24297.780000000002</v>
      </c>
      <c r="V69" s="61">
        <v>16900.45</v>
      </c>
      <c r="W69" s="62">
        <f t="shared" si="9"/>
        <v>98330.9</v>
      </c>
      <c r="X69" s="111">
        <v>0</v>
      </c>
      <c r="Y69" s="63">
        <v>155997.82999999996</v>
      </c>
      <c r="AA69" s="53" t="s">
        <v>23</v>
      </c>
      <c r="AB69" s="54" t="s">
        <v>62</v>
      </c>
      <c r="AC69" s="117">
        <f t="shared" si="10"/>
        <v>0.4271911459078048</v>
      </c>
      <c r="AD69" s="67">
        <f t="shared" si="10"/>
        <v>1.5290321031896665</v>
      </c>
      <c r="AE69" s="65">
        <f t="shared" si="11"/>
        <v>0.5105192257603113</v>
      </c>
      <c r="AF69" s="114">
        <v>0</v>
      </c>
      <c r="AG69" s="64">
        <f t="shared" si="12"/>
        <v>0.9921412739856197</v>
      </c>
      <c r="AH69" s="66">
        <f t="shared" si="13"/>
        <v>0.20635341994206846</v>
      </c>
      <c r="AI69" s="67">
        <f t="shared" si="14"/>
        <v>1.135212967702043</v>
      </c>
      <c r="AJ69" s="68">
        <f t="shared" si="15"/>
        <v>0.8225615752525401</v>
      </c>
      <c r="AK69" s="114">
        <v>0</v>
      </c>
      <c r="AL69" s="107">
        <f t="shared" si="15"/>
        <v>0.5363108576574434</v>
      </c>
    </row>
    <row r="70" spans="1:38" ht="13.5">
      <c r="A70" s="53" t="s">
        <v>35</v>
      </c>
      <c r="B70" s="54" t="s">
        <v>88</v>
      </c>
      <c r="C70" s="22">
        <v>2390153.2528204806</v>
      </c>
      <c r="D70" s="34">
        <v>346515.6052259661</v>
      </c>
      <c r="E70" s="29">
        <f aca="true" t="shared" si="16" ref="E70:E83">+SUM(C70:D70)</f>
        <v>2736668.858046447</v>
      </c>
      <c r="F70" s="111">
        <v>0</v>
      </c>
      <c r="G70" s="60">
        <v>467091.76</v>
      </c>
      <c r="H70" s="61">
        <v>53102.899999999994</v>
      </c>
      <c r="I70" s="61">
        <v>30981.250000000004</v>
      </c>
      <c r="J70" s="62">
        <f aca="true" t="shared" si="17" ref="J70:J81">+G70+H70+I70</f>
        <v>551175.91</v>
      </c>
      <c r="K70" s="114">
        <v>0</v>
      </c>
      <c r="L70" s="63">
        <v>266002.69</v>
      </c>
      <c r="N70" s="53" t="s">
        <v>35</v>
      </c>
      <c r="O70" s="54" t="s">
        <v>88</v>
      </c>
      <c r="P70" s="22">
        <v>1666815.9331093293</v>
      </c>
      <c r="Q70" s="34">
        <v>136368.0069751482</v>
      </c>
      <c r="R70" s="29">
        <f aca="true" t="shared" si="18" ref="R70:R83">+SUM(P70:Q70)</f>
        <v>1803183.9400844774</v>
      </c>
      <c r="S70" s="111">
        <v>0</v>
      </c>
      <c r="T70" s="60">
        <v>250374.15</v>
      </c>
      <c r="U70" s="61">
        <v>48357.200000000004</v>
      </c>
      <c r="V70" s="61">
        <v>28538.979999999996</v>
      </c>
      <c r="W70" s="62">
        <f t="shared" si="9"/>
        <v>327270.32999999996</v>
      </c>
      <c r="X70" s="111">
        <v>0</v>
      </c>
      <c r="Y70" s="63">
        <v>172326.06999999998</v>
      </c>
      <c r="AA70" s="53" t="s">
        <v>35</v>
      </c>
      <c r="AB70" s="54" t="s">
        <v>88</v>
      </c>
      <c r="AC70" s="117">
        <f aca="true" t="shared" si="19" ref="AC70:AD84">+C70/P70-1</f>
        <v>0.4339635261116179</v>
      </c>
      <c r="AD70" s="67">
        <f t="shared" si="19"/>
        <v>1.5410329952913027</v>
      </c>
      <c r="AE70" s="65">
        <f aca="true" t="shared" si="20" ref="AE70:AE83">+E70/R70-1</f>
        <v>0.5176870186178768</v>
      </c>
      <c r="AF70" s="114">
        <v>0</v>
      </c>
      <c r="AG70" s="64">
        <f aca="true" t="shared" si="21" ref="AG70:AG84">+G70/T70-1</f>
        <v>0.8655750204244328</v>
      </c>
      <c r="AH70" s="66">
        <f aca="true" t="shared" si="22" ref="AH70:AH84">+H70/U70-1</f>
        <v>0.09813843646861242</v>
      </c>
      <c r="AI70" s="67">
        <f aca="true" t="shared" si="23" ref="AI70:AI84">+I70/V70-1</f>
        <v>0.08557663938935467</v>
      </c>
      <c r="AJ70" s="68">
        <f aca="true" t="shared" si="24" ref="AJ70:AL84">+J70/W70-1</f>
        <v>0.6841609503678507</v>
      </c>
      <c r="AK70" s="114">
        <v>0</v>
      </c>
      <c r="AL70" s="107">
        <f t="shared" si="24"/>
        <v>0.5436009769154488</v>
      </c>
    </row>
    <row r="71" spans="1:38" ht="13.5">
      <c r="A71" s="53" t="s">
        <v>24</v>
      </c>
      <c r="B71" s="54" t="s">
        <v>63</v>
      </c>
      <c r="C71" s="22">
        <v>3950742.446681702</v>
      </c>
      <c r="D71" s="34">
        <v>572764.0720896679</v>
      </c>
      <c r="E71" s="29">
        <f t="shared" si="16"/>
        <v>4523506.51877137</v>
      </c>
      <c r="F71" s="111">
        <v>0</v>
      </c>
      <c r="G71" s="60">
        <v>851462.52</v>
      </c>
      <c r="H71" s="61">
        <v>354875.0399999999</v>
      </c>
      <c r="I71" s="61">
        <v>328653.04999999993</v>
      </c>
      <c r="J71" s="62">
        <f t="shared" si="17"/>
        <v>1534990.6099999999</v>
      </c>
      <c r="K71" s="114">
        <v>0</v>
      </c>
      <c r="L71" s="63">
        <v>439682.25999999995</v>
      </c>
      <c r="N71" s="53" t="s">
        <v>24</v>
      </c>
      <c r="O71" s="54" t="s">
        <v>63</v>
      </c>
      <c r="P71" s="22">
        <v>2785067.526099307</v>
      </c>
      <c r="Q71" s="34">
        <v>227856.05793729698</v>
      </c>
      <c r="R71" s="29">
        <f t="shared" si="18"/>
        <v>3012923.584036604</v>
      </c>
      <c r="S71" s="111">
        <v>0</v>
      </c>
      <c r="T71" s="60">
        <v>393868.1700000001</v>
      </c>
      <c r="U71" s="61">
        <v>220399.24000000002</v>
      </c>
      <c r="V71" s="61">
        <v>110177.65999999999</v>
      </c>
      <c r="W71" s="62">
        <f aca="true" t="shared" si="25" ref="W71:W83">+T71+U71+V71</f>
        <v>724445.0700000002</v>
      </c>
      <c r="X71" s="111">
        <v>0</v>
      </c>
      <c r="Y71" s="63">
        <v>287938.02</v>
      </c>
      <c r="AA71" s="53" t="s">
        <v>24</v>
      </c>
      <c r="AB71" s="54" t="s">
        <v>63</v>
      </c>
      <c r="AC71" s="117">
        <f t="shared" si="19"/>
        <v>0.4185445809333783</v>
      </c>
      <c r="AD71" s="67">
        <f t="shared" si="19"/>
        <v>1.5137100908121788</v>
      </c>
      <c r="AE71" s="65">
        <f t="shared" si="20"/>
        <v>0.5013678218519377</v>
      </c>
      <c r="AF71" s="114">
        <v>0</v>
      </c>
      <c r="AG71" s="64">
        <f t="shared" si="21"/>
        <v>1.161795709462889</v>
      </c>
      <c r="AH71" s="66">
        <f t="shared" si="22"/>
        <v>0.6101463870746555</v>
      </c>
      <c r="AI71" s="67">
        <f t="shared" si="23"/>
        <v>1.9829372851084326</v>
      </c>
      <c r="AJ71" s="68">
        <f t="shared" si="24"/>
        <v>1.1188502393977222</v>
      </c>
      <c r="AK71" s="114">
        <v>0</v>
      </c>
      <c r="AL71" s="107">
        <f t="shared" si="24"/>
        <v>0.5270031376891455</v>
      </c>
    </row>
    <row r="72" spans="1:38" ht="13.5">
      <c r="A72" s="53" t="s">
        <v>89</v>
      </c>
      <c r="B72" s="54" t="s">
        <v>63</v>
      </c>
      <c r="C72" s="22">
        <v>2485411.646738541</v>
      </c>
      <c r="D72" s="34">
        <v>360325.81592371885</v>
      </c>
      <c r="E72" s="29">
        <f t="shared" si="16"/>
        <v>2845737.4626622596</v>
      </c>
      <c r="F72" s="111">
        <v>0</v>
      </c>
      <c r="G72" s="60">
        <v>146573.63000000006</v>
      </c>
      <c r="H72" s="61">
        <v>101311.23000000001</v>
      </c>
      <c r="I72" s="61">
        <v>93790.31</v>
      </c>
      <c r="J72" s="62">
        <f t="shared" si="17"/>
        <v>341675.17000000004</v>
      </c>
      <c r="K72" s="114">
        <v>0</v>
      </c>
      <c r="L72" s="63">
        <v>276604.05000000005</v>
      </c>
      <c r="N72" s="53" t="s">
        <v>89</v>
      </c>
      <c r="O72" s="54" t="s">
        <v>63</v>
      </c>
      <c r="P72" s="22">
        <v>1854913.1751906432</v>
      </c>
      <c r="Q72" s="34">
        <v>151756.89636037356</v>
      </c>
      <c r="R72" s="29">
        <f t="shared" si="18"/>
        <v>2006670.0715510168</v>
      </c>
      <c r="S72" s="111">
        <v>0</v>
      </c>
      <c r="T72" s="60">
        <v>74394.59</v>
      </c>
      <c r="U72" s="61">
        <v>64928.96</v>
      </c>
      <c r="V72" s="61">
        <v>75050.97</v>
      </c>
      <c r="W72" s="62">
        <f t="shared" si="25"/>
        <v>214374.52</v>
      </c>
      <c r="X72" s="111">
        <v>0</v>
      </c>
      <c r="Y72" s="63">
        <v>191772.71999999997</v>
      </c>
      <c r="AA72" s="53" t="s">
        <v>89</v>
      </c>
      <c r="AB72" s="54" t="s">
        <v>63</v>
      </c>
      <c r="AC72" s="117">
        <f t="shared" si="19"/>
        <v>0.3399072689658893</v>
      </c>
      <c r="AD72" s="67">
        <f t="shared" si="19"/>
        <v>1.3743620525031135</v>
      </c>
      <c r="AE72" s="65">
        <f t="shared" si="20"/>
        <v>0.41813918640980274</v>
      </c>
      <c r="AF72" s="114">
        <v>0</v>
      </c>
      <c r="AG72" s="64">
        <f t="shared" si="21"/>
        <v>0.9702189366189138</v>
      </c>
      <c r="AH72" s="66">
        <f t="shared" si="22"/>
        <v>0.5603396388914903</v>
      </c>
      <c r="AI72" s="67">
        <f t="shared" si="23"/>
        <v>0.2496881785805034</v>
      </c>
      <c r="AJ72" s="68">
        <f t="shared" si="24"/>
        <v>0.5938236036633462</v>
      </c>
      <c r="AK72" s="114">
        <v>0</v>
      </c>
      <c r="AL72" s="107">
        <f t="shared" si="24"/>
        <v>0.44235347968157357</v>
      </c>
    </row>
    <row r="73" spans="1:38" ht="13.5">
      <c r="A73" s="53" t="s">
        <v>25</v>
      </c>
      <c r="B73" s="54" t="s">
        <v>59</v>
      </c>
      <c r="C73" s="22">
        <v>4123954.4380333535</v>
      </c>
      <c r="D73" s="34">
        <v>597875.7078999598</v>
      </c>
      <c r="E73" s="29">
        <f t="shared" si="16"/>
        <v>4721830.145933313</v>
      </c>
      <c r="F73" s="111">
        <v>0</v>
      </c>
      <c r="G73" s="60">
        <v>805086.22</v>
      </c>
      <c r="H73" s="61">
        <v>323010.6</v>
      </c>
      <c r="I73" s="61">
        <v>729705.1000000002</v>
      </c>
      <c r="J73" s="62">
        <f t="shared" si="17"/>
        <v>1857801.92</v>
      </c>
      <c r="K73" s="114">
        <v>0</v>
      </c>
      <c r="L73" s="63">
        <v>458959.24999999994</v>
      </c>
      <c r="N73" s="53" t="s">
        <v>25</v>
      </c>
      <c r="O73" s="54" t="s">
        <v>59</v>
      </c>
      <c r="P73" s="22">
        <v>2804583.2607064615</v>
      </c>
      <c r="Q73" s="34">
        <v>229452.7080413484</v>
      </c>
      <c r="R73" s="29">
        <f t="shared" si="18"/>
        <v>3034035.96874781</v>
      </c>
      <c r="S73" s="111">
        <v>0</v>
      </c>
      <c r="T73" s="60">
        <v>383597.11000000004</v>
      </c>
      <c r="U73" s="61">
        <v>197108.69000000003</v>
      </c>
      <c r="V73" s="61">
        <v>268417.17</v>
      </c>
      <c r="W73" s="62">
        <f t="shared" si="25"/>
        <v>849122.97</v>
      </c>
      <c r="X73" s="111">
        <v>0</v>
      </c>
      <c r="Y73" s="63">
        <v>289955.68</v>
      </c>
      <c r="AA73" s="53" t="s">
        <v>25</v>
      </c>
      <c r="AB73" s="54" t="s">
        <v>59</v>
      </c>
      <c r="AC73" s="117">
        <f t="shared" si="19"/>
        <v>0.47043394853413933</v>
      </c>
      <c r="AD73" s="67">
        <f t="shared" si="19"/>
        <v>1.605659846002863</v>
      </c>
      <c r="AE73" s="65">
        <f t="shared" si="20"/>
        <v>0.5562868056182209</v>
      </c>
      <c r="AF73" s="114">
        <v>0</v>
      </c>
      <c r="AG73" s="64">
        <f t="shared" si="21"/>
        <v>1.0987807233479936</v>
      </c>
      <c r="AH73" s="66">
        <f t="shared" si="22"/>
        <v>0.6387435784794671</v>
      </c>
      <c r="AI73" s="67">
        <f t="shared" si="23"/>
        <v>1.7185485190831877</v>
      </c>
      <c r="AJ73" s="68">
        <f t="shared" si="24"/>
        <v>1.1879067998831783</v>
      </c>
      <c r="AK73" s="114">
        <v>0</v>
      </c>
      <c r="AL73" s="107">
        <f t="shared" si="24"/>
        <v>0.5828600081226205</v>
      </c>
    </row>
    <row r="74" spans="1:38" ht="13.5">
      <c r="A74" s="53" t="s">
        <v>26</v>
      </c>
      <c r="B74" s="54" t="s">
        <v>59</v>
      </c>
      <c r="C74" s="22">
        <v>9719882.749541823</v>
      </c>
      <c r="D74" s="34">
        <v>1409152.7602710929</v>
      </c>
      <c r="E74" s="29">
        <f t="shared" si="16"/>
        <v>11129035.509812916</v>
      </c>
      <c r="F74" s="111">
        <v>0</v>
      </c>
      <c r="G74" s="60">
        <v>3011123.1200000006</v>
      </c>
      <c r="H74" s="61">
        <v>914321.29</v>
      </c>
      <c r="I74" s="61">
        <v>1014395.9299999999</v>
      </c>
      <c r="J74" s="62">
        <f t="shared" si="17"/>
        <v>4939840.340000001</v>
      </c>
      <c r="K74" s="114">
        <v>0</v>
      </c>
      <c r="L74" s="63">
        <v>1081735.9400000002</v>
      </c>
      <c r="N74" s="53" t="s">
        <v>26</v>
      </c>
      <c r="O74" s="54" t="s">
        <v>59</v>
      </c>
      <c r="P74" s="22">
        <v>6581251.002117253</v>
      </c>
      <c r="Q74" s="34">
        <v>538435.0273684717</v>
      </c>
      <c r="R74" s="29">
        <f t="shared" si="18"/>
        <v>7119686.029485725</v>
      </c>
      <c r="S74" s="111">
        <v>0</v>
      </c>
      <c r="T74" s="60">
        <v>1693384.75</v>
      </c>
      <c r="U74" s="61">
        <v>550658.13</v>
      </c>
      <c r="V74" s="61">
        <v>428129.35000000003</v>
      </c>
      <c r="W74" s="62">
        <f t="shared" si="25"/>
        <v>2672172.23</v>
      </c>
      <c r="X74" s="111">
        <v>0</v>
      </c>
      <c r="Y74" s="63">
        <v>680411.65</v>
      </c>
      <c r="AA74" s="53" t="s">
        <v>26</v>
      </c>
      <c r="AB74" s="54" t="s">
        <v>59</v>
      </c>
      <c r="AC74" s="117">
        <f t="shared" si="19"/>
        <v>0.4769050362028193</v>
      </c>
      <c r="AD74" s="67">
        <f t="shared" si="19"/>
        <v>1.6171268373050247</v>
      </c>
      <c r="AE74" s="65">
        <f t="shared" si="20"/>
        <v>0.563135714654091</v>
      </c>
      <c r="AF74" s="114">
        <v>0</v>
      </c>
      <c r="AG74" s="64">
        <f t="shared" si="21"/>
        <v>0.7781683223496614</v>
      </c>
      <c r="AH74" s="66">
        <f t="shared" si="22"/>
        <v>0.6604154922764875</v>
      </c>
      <c r="AI74" s="67">
        <f t="shared" si="23"/>
        <v>1.369367879123447</v>
      </c>
      <c r="AJ74" s="68">
        <f t="shared" si="24"/>
        <v>0.8486234848717071</v>
      </c>
      <c r="AK74" s="114">
        <v>0</v>
      </c>
      <c r="AL74" s="107">
        <f t="shared" si="24"/>
        <v>0.5898257180046815</v>
      </c>
    </row>
    <row r="75" spans="1:38" ht="13.5">
      <c r="A75" s="53" t="s">
        <v>27</v>
      </c>
      <c r="B75" s="54" t="s">
        <v>62</v>
      </c>
      <c r="C75" s="22">
        <v>2404259.5324191945</v>
      </c>
      <c r="D75" s="34">
        <v>348560.681627183</v>
      </c>
      <c r="E75" s="29">
        <f t="shared" si="16"/>
        <v>2752820.2140463777</v>
      </c>
      <c r="F75" s="111">
        <v>0</v>
      </c>
      <c r="G75" s="60">
        <v>234662.29000000004</v>
      </c>
      <c r="H75" s="61">
        <v>27654.030000000002</v>
      </c>
      <c r="I75" s="61">
        <v>26021.31</v>
      </c>
      <c r="J75" s="62">
        <f t="shared" si="17"/>
        <v>288337.63000000006</v>
      </c>
      <c r="K75" s="114">
        <v>0</v>
      </c>
      <c r="L75" s="63">
        <v>267572.55</v>
      </c>
      <c r="N75" s="53" t="s">
        <v>27</v>
      </c>
      <c r="O75" s="54" t="s">
        <v>62</v>
      </c>
      <c r="P75" s="22">
        <v>1706794.4894442805</v>
      </c>
      <c r="Q75" s="34">
        <v>139638.79167359482</v>
      </c>
      <c r="R75" s="29">
        <f t="shared" si="18"/>
        <v>1846433.2811178754</v>
      </c>
      <c r="S75" s="111">
        <v>0</v>
      </c>
      <c r="T75" s="60">
        <v>123869.42000000001</v>
      </c>
      <c r="U75" s="61">
        <v>18165.58</v>
      </c>
      <c r="V75" s="61">
        <v>28097.879999999997</v>
      </c>
      <c r="W75" s="62">
        <f t="shared" si="25"/>
        <v>170132.88</v>
      </c>
      <c r="X75" s="111">
        <v>0</v>
      </c>
      <c r="Y75" s="63">
        <v>176459.31000000003</v>
      </c>
      <c r="AA75" s="53" t="s">
        <v>27</v>
      </c>
      <c r="AB75" s="54" t="s">
        <v>62</v>
      </c>
      <c r="AC75" s="117">
        <f t="shared" si="19"/>
        <v>0.4086403180279796</v>
      </c>
      <c r="AD75" s="67">
        <f t="shared" si="19"/>
        <v>1.4961593941742373</v>
      </c>
      <c r="AE75" s="65">
        <f t="shared" si="20"/>
        <v>0.4908852879751786</v>
      </c>
      <c r="AF75" s="114">
        <v>0</v>
      </c>
      <c r="AG75" s="64">
        <f t="shared" si="21"/>
        <v>0.8944327825221108</v>
      </c>
      <c r="AH75" s="66">
        <f t="shared" si="22"/>
        <v>0.5223312440340468</v>
      </c>
      <c r="AI75" s="67">
        <f t="shared" si="23"/>
        <v>-0.07390486399685658</v>
      </c>
      <c r="AJ75" s="68">
        <f t="shared" si="24"/>
        <v>0.694778986871909</v>
      </c>
      <c r="AK75" s="114">
        <v>0</v>
      </c>
      <c r="AL75" s="107">
        <f t="shared" si="24"/>
        <v>0.5163413593762773</v>
      </c>
    </row>
    <row r="76" spans="1:38" ht="13.5">
      <c r="A76" s="53" t="s">
        <v>32</v>
      </c>
      <c r="B76" s="54" t="s">
        <v>59</v>
      </c>
      <c r="C76" s="22">
        <v>2694340.4099811222</v>
      </c>
      <c r="D76" s="34">
        <v>390615.5376219757</v>
      </c>
      <c r="E76" s="29">
        <f t="shared" si="16"/>
        <v>3084955.947603098</v>
      </c>
      <c r="F76" s="111">
        <v>0</v>
      </c>
      <c r="G76" s="60">
        <v>382448.67999999993</v>
      </c>
      <c r="H76" s="61">
        <v>62281.87999999999</v>
      </c>
      <c r="I76" s="61">
        <v>89642.34000000001</v>
      </c>
      <c r="J76" s="62">
        <f t="shared" si="17"/>
        <v>534372.8999999999</v>
      </c>
      <c r="K76" s="114">
        <v>0</v>
      </c>
      <c r="L76" s="63">
        <v>299855.97</v>
      </c>
      <c r="N76" s="53" t="s">
        <v>32</v>
      </c>
      <c r="O76" s="54" t="s">
        <v>59</v>
      </c>
      <c r="P76" s="22">
        <v>1858271.029527463</v>
      </c>
      <c r="Q76" s="34">
        <v>152031.6140988648</v>
      </c>
      <c r="R76" s="29">
        <f t="shared" si="18"/>
        <v>2010302.6436263279</v>
      </c>
      <c r="S76" s="111">
        <v>0</v>
      </c>
      <c r="T76" s="60">
        <v>205680.87999999998</v>
      </c>
      <c r="U76" s="61">
        <v>37107.39</v>
      </c>
      <c r="V76" s="61">
        <v>88773.92000000001</v>
      </c>
      <c r="W76" s="62">
        <f t="shared" si="25"/>
        <v>331562.18999999994</v>
      </c>
      <c r="X76" s="111">
        <v>0</v>
      </c>
      <c r="Y76" s="63">
        <v>192119.89</v>
      </c>
      <c r="AA76" s="53" t="s">
        <v>32</v>
      </c>
      <c r="AB76" s="54" t="s">
        <v>59</v>
      </c>
      <c r="AC76" s="117">
        <f t="shared" si="19"/>
        <v>0.44991788989266124</v>
      </c>
      <c r="AD76" s="67">
        <f t="shared" si="19"/>
        <v>1.5693046800645152</v>
      </c>
      <c r="AE76" s="65">
        <f t="shared" si="20"/>
        <v>0.5345728949737805</v>
      </c>
      <c r="AF76" s="114">
        <v>0</v>
      </c>
      <c r="AG76" s="64">
        <f t="shared" si="21"/>
        <v>0.8594274781399223</v>
      </c>
      <c r="AH76" s="66">
        <f t="shared" si="22"/>
        <v>0.6784225460211561</v>
      </c>
      <c r="AI76" s="67">
        <f t="shared" si="23"/>
        <v>0.009782377527093544</v>
      </c>
      <c r="AJ76" s="68">
        <f t="shared" si="24"/>
        <v>0.6116822608754031</v>
      </c>
      <c r="AK76" s="114">
        <v>0</v>
      </c>
      <c r="AL76" s="107">
        <f t="shared" si="24"/>
        <v>0.5607752534107735</v>
      </c>
    </row>
    <row r="77" spans="1:38" ht="13.5">
      <c r="A77" s="53" t="s">
        <v>29</v>
      </c>
      <c r="B77" s="54" t="s">
        <v>88</v>
      </c>
      <c r="C77" s="22">
        <v>2202137.8692155275</v>
      </c>
      <c r="D77" s="34">
        <v>319257.8281923041</v>
      </c>
      <c r="E77" s="29">
        <f t="shared" si="16"/>
        <v>2521395.6974078314</v>
      </c>
      <c r="F77" s="111">
        <v>0</v>
      </c>
      <c r="G77" s="60">
        <v>141879.74</v>
      </c>
      <c r="H77" s="61">
        <v>14681.999999999998</v>
      </c>
      <c r="I77" s="61">
        <v>8160.7300000000005</v>
      </c>
      <c r="J77" s="62">
        <f t="shared" si="17"/>
        <v>164722.47</v>
      </c>
      <c r="K77" s="114">
        <v>0</v>
      </c>
      <c r="L77" s="63">
        <v>245078.26000000004</v>
      </c>
      <c r="N77" s="53" t="s">
        <v>29</v>
      </c>
      <c r="O77" s="54" t="s">
        <v>88</v>
      </c>
      <c r="P77" s="22">
        <v>1550812.110635623</v>
      </c>
      <c r="Q77" s="34">
        <v>126877.3309154776</v>
      </c>
      <c r="R77" s="29">
        <f t="shared" si="18"/>
        <v>1677689.4415511007</v>
      </c>
      <c r="S77" s="111">
        <v>0</v>
      </c>
      <c r="T77" s="60">
        <v>76828.76999999997</v>
      </c>
      <c r="U77" s="61">
        <v>13070.660000000002</v>
      </c>
      <c r="V77" s="61">
        <v>8218.2</v>
      </c>
      <c r="W77" s="62">
        <f t="shared" si="25"/>
        <v>98117.62999999998</v>
      </c>
      <c r="X77" s="111">
        <v>0</v>
      </c>
      <c r="Y77" s="63">
        <v>160332.87</v>
      </c>
      <c r="AA77" s="53" t="s">
        <v>29</v>
      </c>
      <c r="AB77" s="54" t="s">
        <v>88</v>
      </c>
      <c r="AC77" s="117">
        <f t="shared" si="19"/>
        <v>0.4199901162191395</v>
      </c>
      <c r="AD77" s="67">
        <f t="shared" si="19"/>
        <v>1.5162716293660483</v>
      </c>
      <c r="AE77" s="65">
        <f t="shared" si="20"/>
        <v>0.5028977562597554</v>
      </c>
      <c r="AF77" s="114">
        <v>0</v>
      </c>
      <c r="AG77" s="64">
        <f t="shared" si="21"/>
        <v>0.8467006565379094</v>
      </c>
      <c r="AH77" s="66">
        <f t="shared" si="22"/>
        <v>0.12327916111351667</v>
      </c>
      <c r="AI77" s="67">
        <f t="shared" si="23"/>
        <v>-0.006993015502178124</v>
      </c>
      <c r="AJ77" s="68">
        <f t="shared" si="24"/>
        <v>0.6788264249758178</v>
      </c>
      <c r="AK77" s="114">
        <v>0</v>
      </c>
      <c r="AL77" s="107">
        <f t="shared" si="24"/>
        <v>0.5285590534242919</v>
      </c>
    </row>
    <row r="78" spans="1:38" ht="13.5">
      <c r="A78" s="53" t="s">
        <v>28</v>
      </c>
      <c r="B78" s="54" t="s">
        <v>59</v>
      </c>
      <c r="C78" s="22">
        <v>4889056.079756629</v>
      </c>
      <c r="D78" s="34">
        <v>708797.3227078256</v>
      </c>
      <c r="E78" s="29">
        <f t="shared" si="16"/>
        <v>5597853.402464454</v>
      </c>
      <c r="F78" s="111">
        <v>0</v>
      </c>
      <c r="G78" s="60">
        <v>988048.3499999999</v>
      </c>
      <c r="H78" s="61">
        <v>484959.9599999999</v>
      </c>
      <c r="I78" s="61">
        <v>654980.2100000001</v>
      </c>
      <c r="J78" s="62">
        <f t="shared" si="17"/>
        <v>2127988.52</v>
      </c>
      <c r="K78" s="114">
        <v>0</v>
      </c>
      <c r="L78" s="63">
        <v>544108.18</v>
      </c>
      <c r="N78" s="53" t="s">
        <v>28</v>
      </c>
      <c r="O78" s="54" t="s">
        <v>59</v>
      </c>
      <c r="P78" s="22">
        <v>3432502.0216916725</v>
      </c>
      <c r="Q78" s="34">
        <v>280824.92513920413</v>
      </c>
      <c r="R78" s="29">
        <f t="shared" si="18"/>
        <v>3713326.9468308766</v>
      </c>
      <c r="S78" s="111">
        <v>0</v>
      </c>
      <c r="T78" s="60">
        <v>481282.18</v>
      </c>
      <c r="U78" s="61">
        <v>289295.24</v>
      </c>
      <c r="V78" s="61">
        <v>261365.61000000002</v>
      </c>
      <c r="W78" s="62">
        <f t="shared" si="25"/>
        <v>1031943.0299999999</v>
      </c>
      <c r="X78" s="111">
        <v>0</v>
      </c>
      <c r="Y78" s="63">
        <v>354873.91</v>
      </c>
      <c r="AA78" s="53" t="s">
        <v>28</v>
      </c>
      <c r="AB78" s="54" t="s">
        <v>59</v>
      </c>
      <c r="AC78" s="117">
        <f t="shared" si="19"/>
        <v>0.4243417917484893</v>
      </c>
      <c r="AD78" s="67">
        <f t="shared" si="19"/>
        <v>1.5239829490080936</v>
      </c>
      <c r="AE78" s="65">
        <f t="shared" si="20"/>
        <v>0.5075035090141791</v>
      </c>
      <c r="AF78" s="114">
        <v>0</v>
      </c>
      <c r="AG78" s="64">
        <f t="shared" si="21"/>
        <v>1.0529502048050063</v>
      </c>
      <c r="AH78" s="66">
        <f t="shared" si="22"/>
        <v>0.6763496004980929</v>
      </c>
      <c r="AI78" s="67">
        <f t="shared" si="23"/>
        <v>1.5059923147502077</v>
      </c>
      <c r="AJ78" s="68">
        <f t="shared" si="24"/>
        <v>1.0621182159639182</v>
      </c>
      <c r="AK78" s="114">
        <v>0</v>
      </c>
      <c r="AL78" s="107">
        <f t="shared" si="24"/>
        <v>0.5332436808330037</v>
      </c>
    </row>
    <row r="79" spans="1:38" ht="13.5">
      <c r="A79" s="53" t="s">
        <v>90</v>
      </c>
      <c r="B79" s="54" t="s">
        <v>59</v>
      </c>
      <c r="C79" s="22">
        <v>3030020.656478428</v>
      </c>
      <c r="D79" s="34">
        <v>439281.22198349296</v>
      </c>
      <c r="E79" s="29">
        <f t="shared" si="16"/>
        <v>3469301.8784619207</v>
      </c>
      <c r="F79" s="111">
        <v>0</v>
      </c>
      <c r="G79" s="60">
        <v>460564.68000000005</v>
      </c>
      <c r="H79" s="61">
        <v>109071.94</v>
      </c>
      <c r="I79" s="61">
        <v>187751.84</v>
      </c>
      <c r="J79" s="62">
        <f t="shared" si="17"/>
        <v>757388.4600000001</v>
      </c>
      <c r="K79" s="114">
        <v>0</v>
      </c>
      <c r="L79" s="63">
        <v>337214.19</v>
      </c>
      <c r="N79" s="53" t="s">
        <v>90</v>
      </c>
      <c r="O79" s="54" t="s">
        <v>59</v>
      </c>
      <c r="P79" s="22">
        <v>2074149.4938142556</v>
      </c>
      <c r="Q79" s="34">
        <v>169693.38186750465</v>
      </c>
      <c r="R79" s="29">
        <f t="shared" si="18"/>
        <v>2243842.8756817603</v>
      </c>
      <c r="S79" s="111">
        <v>0</v>
      </c>
      <c r="T79" s="60">
        <v>244147.06</v>
      </c>
      <c r="U79" s="61">
        <v>79347.54000000002</v>
      </c>
      <c r="V79" s="61">
        <v>82323.03</v>
      </c>
      <c r="W79" s="62">
        <f t="shared" si="25"/>
        <v>405817.63</v>
      </c>
      <c r="X79" s="111">
        <v>0</v>
      </c>
      <c r="Y79" s="63">
        <v>214438.81</v>
      </c>
      <c r="AA79" s="53" t="s">
        <v>90</v>
      </c>
      <c r="AB79" s="71" t="s">
        <v>59</v>
      </c>
      <c r="AC79" s="117">
        <f t="shared" si="19"/>
        <v>0.4608496955088679</v>
      </c>
      <c r="AD79" s="67">
        <f t="shared" si="19"/>
        <v>1.588676217947501</v>
      </c>
      <c r="AE79" s="65">
        <f t="shared" si="20"/>
        <v>0.5461429657403358</v>
      </c>
      <c r="AF79" s="114">
        <v>0</v>
      </c>
      <c r="AG79" s="64">
        <f t="shared" si="21"/>
        <v>0.8864232073898415</v>
      </c>
      <c r="AH79" s="66">
        <f t="shared" si="22"/>
        <v>0.3746102273618057</v>
      </c>
      <c r="AI79" s="67">
        <f t="shared" si="23"/>
        <v>1.2806721278359166</v>
      </c>
      <c r="AJ79" s="68">
        <f t="shared" si="24"/>
        <v>0.8663271479851677</v>
      </c>
      <c r="AK79" s="114">
        <v>0</v>
      </c>
      <c r="AL79" s="107">
        <f t="shared" si="24"/>
        <v>0.5725427220940091</v>
      </c>
    </row>
    <row r="80" spans="1:38" ht="13.5">
      <c r="A80" s="53" t="s">
        <v>30</v>
      </c>
      <c r="B80" s="54" t="s">
        <v>62</v>
      </c>
      <c r="C80" s="22">
        <v>2155144.2749709743</v>
      </c>
      <c r="D80" s="34">
        <v>312444.8701812732</v>
      </c>
      <c r="E80" s="29">
        <f t="shared" si="16"/>
        <v>2467589.1451522475</v>
      </c>
      <c r="F80" s="111">
        <v>0</v>
      </c>
      <c r="G80" s="60">
        <v>101833.46999999999</v>
      </c>
      <c r="H80" s="61">
        <v>54740.04</v>
      </c>
      <c r="I80" s="61">
        <v>40747.45</v>
      </c>
      <c r="J80" s="62">
        <f t="shared" si="17"/>
        <v>197320.95999999996</v>
      </c>
      <c r="K80" s="114">
        <v>0</v>
      </c>
      <c r="L80" s="63">
        <v>239848.27000000002</v>
      </c>
      <c r="N80" s="53" t="s">
        <v>30</v>
      </c>
      <c r="O80" s="54" t="s">
        <v>62</v>
      </c>
      <c r="P80" s="22">
        <v>1508968.0796691058</v>
      </c>
      <c r="Q80" s="34">
        <v>123453.92525120256</v>
      </c>
      <c r="R80" s="29">
        <f t="shared" si="18"/>
        <v>1632422.0049203085</v>
      </c>
      <c r="S80" s="111">
        <v>0</v>
      </c>
      <c r="T80" s="60">
        <v>55148.66000000001</v>
      </c>
      <c r="U80" s="61">
        <v>31345.46</v>
      </c>
      <c r="V80" s="61">
        <v>10680.56</v>
      </c>
      <c r="W80" s="62">
        <f t="shared" si="25"/>
        <v>97174.68000000001</v>
      </c>
      <c r="X80" s="111">
        <v>0</v>
      </c>
      <c r="Y80" s="63">
        <v>156006.74</v>
      </c>
      <c r="AA80" s="53" t="s">
        <v>30</v>
      </c>
      <c r="AB80" s="54" t="s">
        <v>62</v>
      </c>
      <c r="AC80" s="117">
        <f t="shared" si="19"/>
        <v>0.4282238995032719</v>
      </c>
      <c r="AD80" s="67">
        <f t="shared" si="19"/>
        <v>1.5308621783026677</v>
      </c>
      <c r="AE80" s="65">
        <f t="shared" si="20"/>
        <v>0.5116122777778349</v>
      </c>
      <c r="AF80" s="114">
        <v>0</v>
      </c>
      <c r="AG80" s="64">
        <f t="shared" si="21"/>
        <v>0.8465266427144371</v>
      </c>
      <c r="AH80" s="66">
        <f t="shared" si="22"/>
        <v>0.7463466798700673</v>
      </c>
      <c r="AI80" s="67">
        <f t="shared" si="23"/>
        <v>2.8151042641958846</v>
      </c>
      <c r="AJ80" s="68">
        <f t="shared" si="24"/>
        <v>1.0305799823575437</v>
      </c>
      <c r="AK80" s="114">
        <v>0</v>
      </c>
      <c r="AL80" s="107">
        <f t="shared" si="24"/>
        <v>0.5374224857208094</v>
      </c>
    </row>
    <row r="81" spans="1:38" ht="13.5">
      <c r="A81" s="53" t="s">
        <v>31</v>
      </c>
      <c r="B81" s="54" t="s">
        <v>62</v>
      </c>
      <c r="C81" s="22">
        <v>2852420.9560655486</v>
      </c>
      <c r="D81" s="34">
        <v>413533.47229259013</v>
      </c>
      <c r="E81" s="29">
        <f t="shared" si="16"/>
        <v>3265954.4283581385</v>
      </c>
      <c r="F81" s="111">
        <v>0</v>
      </c>
      <c r="G81" s="60">
        <v>672991.75</v>
      </c>
      <c r="H81" s="61">
        <v>75388.67</v>
      </c>
      <c r="I81" s="61">
        <v>156583.26</v>
      </c>
      <c r="J81" s="62">
        <f t="shared" si="17"/>
        <v>904963.68</v>
      </c>
      <c r="K81" s="114">
        <v>0</v>
      </c>
      <c r="L81" s="63">
        <v>317448.93</v>
      </c>
      <c r="N81" s="53" t="s">
        <v>31</v>
      </c>
      <c r="O81" s="54" t="s">
        <v>62</v>
      </c>
      <c r="P81" s="22">
        <v>2003031.860937006</v>
      </c>
      <c r="Q81" s="34">
        <v>163875.00104715247</v>
      </c>
      <c r="R81" s="29">
        <f t="shared" si="18"/>
        <v>2166906.8619841584</v>
      </c>
      <c r="S81" s="111">
        <v>0</v>
      </c>
      <c r="T81" s="60">
        <v>363820.50999999995</v>
      </c>
      <c r="U81" s="61">
        <v>34042.26</v>
      </c>
      <c r="V81" s="61">
        <v>47087.920000000006</v>
      </c>
      <c r="W81" s="62">
        <f t="shared" si="25"/>
        <v>444950.68999999994</v>
      </c>
      <c r="X81" s="111">
        <v>0</v>
      </c>
      <c r="Y81" s="63">
        <v>207086.17999999993</v>
      </c>
      <c r="AA81" s="53" t="s">
        <v>31</v>
      </c>
      <c r="AB81" s="54" t="s">
        <v>62</v>
      </c>
      <c r="AC81" s="117">
        <f t="shared" si="19"/>
        <v>0.4240517146498126</v>
      </c>
      <c r="AD81" s="67">
        <f t="shared" si="19"/>
        <v>1.5234689223501658</v>
      </c>
      <c r="AE81" s="65">
        <f t="shared" si="20"/>
        <v>0.5071964954541803</v>
      </c>
      <c r="AF81" s="114">
        <v>0</v>
      </c>
      <c r="AG81" s="64">
        <f t="shared" si="21"/>
        <v>0.8497905739288862</v>
      </c>
      <c r="AH81" s="66">
        <f t="shared" si="22"/>
        <v>1.2145612541588013</v>
      </c>
      <c r="AI81" s="67">
        <f t="shared" si="23"/>
        <v>2.3253382183795757</v>
      </c>
      <c r="AJ81" s="68">
        <f t="shared" si="24"/>
        <v>1.0338516162319022</v>
      </c>
      <c r="AK81" s="114">
        <v>0</v>
      </c>
      <c r="AL81" s="107">
        <f t="shared" si="24"/>
        <v>0.5329315070662857</v>
      </c>
    </row>
    <row r="82" spans="1:38" ht="13.5">
      <c r="A82" s="53" t="s">
        <v>44</v>
      </c>
      <c r="B82" s="54" t="s">
        <v>62</v>
      </c>
      <c r="C82" s="22">
        <v>2200128.5445052455</v>
      </c>
      <c r="D82" s="34">
        <v>318966.5237049214</v>
      </c>
      <c r="E82" s="29">
        <f t="shared" si="16"/>
        <v>2519095.068210167</v>
      </c>
      <c r="F82" s="111">
        <v>0</v>
      </c>
      <c r="G82" s="60">
        <v>119158.97999999998</v>
      </c>
      <c r="H82" s="61">
        <v>132050.45999999996</v>
      </c>
      <c r="I82" s="61">
        <v>28222.6</v>
      </c>
      <c r="J82" s="62">
        <f>+G82+H82+I82</f>
        <v>279432.0399999999</v>
      </c>
      <c r="K82" s="114">
        <v>0</v>
      </c>
      <c r="L82" s="63">
        <v>244854.6</v>
      </c>
      <c r="N82" s="53" t="s">
        <v>44</v>
      </c>
      <c r="O82" s="54" t="s">
        <v>62</v>
      </c>
      <c r="P82" s="22">
        <v>1567314.3862225555</v>
      </c>
      <c r="Q82" s="34">
        <v>128227.43945934463</v>
      </c>
      <c r="R82" s="29">
        <f t="shared" si="18"/>
        <v>1695541.8256819001</v>
      </c>
      <c r="S82" s="111">
        <v>0</v>
      </c>
      <c r="T82" s="60">
        <v>64191.73000000001</v>
      </c>
      <c r="U82" s="61">
        <v>74832.80999999998</v>
      </c>
      <c r="V82" s="61">
        <v>28299.54</v>
      </c>
      <c r="W82" s="62">
        <f t="shared" si="25"/>
        <v>167324.08</v>
      </c>
      <c r="X82" s="111">
        <v>0</v>
      </c>
      <c r="Y82" s="63">
        <v>162038.94999999998</v>
      </c>
      <c r="AA82" s="53" t="s">
        <v>44</v>
      </c>
      <c r="AB82" s="54" t="s">
        <v>62</v>
      </c>
      <c r="AC82" s="117">
        <f t="shared" si="19"/>
        <v>0.403757002325398</v>
      </c>
      <c r="AD82" s="67">
        <f t="shared" si="19"/>
        <v>1.4875059897460705</v>
      </c>
      <c r="AE82" s="65">
        <f t="shared" si="20"/>
        <v>0.4857168546680093</v>
      </c>
      <c r="AF82" s="114">
        <v>0</v>
      </c>
      <c r="AG82" s="64">
        <f t="shared" si="21"/>
        <v>0.8562979997579121</v>
      </c>
      <c r="AH82" s="66">
        <f t="shared" si="22"/>
        <v>0.764606460722242</v>
      </c>
      <c r="AI82" s="67">
        <f t="shared" si="23"/>
        <v>-0.0027187721072499116</v>
      </c>
      <c r="AJ82" s="68">
        <f t="shared" si="24"/>
        <v>0.6700049389185343</v>
      </c>
      <c r="AK82" s="114">
        <v>0</v>
      </c>
      <c r="AL82" s="107">
        <f t="shared" si="24"/>
        <v>0.5110848348498929</v>
      </c>
    </row>
    <row r="83" spans="1:38" ht="14.25" thickBot="1">
      <c r="A83" s="72" t="s">
        <v>33</v>
      </c>
      <c r="B83" s="73" t="s">
        <v>88</v>
      </c>
      <c r="C83" s="24">
        <v>8957569.558436897</v>
      </c>
      <c r="D83" s="36">
        <v>1298635.4047518396</v>
      </c>
      <c r="E83" s="31">
        <f t="shared" si="16"/>
        <v>10256204.963188736</v>
      </c>
      <c r="F83" s="112">
        <v>0</v>
      </c>
      <c r="G83" s="74">
        <v>2775382.04</v>
      </c>
      <c r="H83" s="75">
        <v>620582.43</v>
      </c>
      <c r="I83" s="75">
        <v>647053.09</v>
      </c>
      <c r="J83" s="76">
        <f>+G83+H83+I83</f>
        <v>4043017.56</v>
      </c>
      <c r="K83" s="115">
        <v>0</v>
      </c>
      <c r="L83" s="77">
        <v>996897.32</v>
      </c>
      <c r="N83" s="72" t="s">
        <v>33</v>
      </c>
      <c r="O83" s="73" t="s">
        <v>88</v>
      </c>
      <c r="P83" s="24">
        <v>6186459.170858397</v>
      </c>
      <c r="Q83" s="36">
        <v>506135.73496945447</v>
      </c>
      <c r="R83" s="31">
        <f t="shared" si="18"/>
        <v>6692594.905827852</v>
      </c>
      <c r="S83" s="112">
        <v>0</v>
      </c>
      <c r="T83" s="74">
        <v>1476826.2100000002</v>
      </c>
      <c r="U83" s="75">
        <v>388168.56999999995</v>
      </c>
      <c r="V83" s="75">
        <v>337416.16000000003</v>
      </c>
      <c r="W83" s="76">
        <f t="shared" si="25"/>
        <v>2202410.9400000004</v>
      </c>
      <c r="X83" s="112">
        <v>0</v>
      </c>
      <c r="Y83" s="77">
        <v>639595.5499999999</v>
      </c>
      <c r="AA83" s="69" t="s">
        <v>33</v>
      </c>
      <c r="AB83" s="70" t="s">
        <v>88</v>
      </c>
      <c r="AC83" s="118">
        <f t="shared" si="19"/>
        <v>0.44793157297989517</v>
      </c>
      <c r="AD83" s="81">
        <f t="shared" si="19"/>
        <v>1.565784857752067</v>
      </c>
      <c r="AE83" s="79">
        <f t="shared" si="20"/>
        <v>0.5324706048258985</v>
      </c>
      <c r="AF83" s="126">
        <v>0</v>
      </c>
      <c r="AG83" s="78">
        <f t="shared" si="21"/>
        <v>0.8792881797513599</v>
      </c>
      <c r="AH83" s="80">
        <f t="shared" si="22"/>
        <v>0.5987446639484493</v>
      </c>
      <c r="AI83" s="81">
        <f t="shared" si="23"/>
        <v>0.9176707185571666</v>
      </c>
      <c r="AJ83" s="82">
        <f t="shared" si="24"/>
        <v>0.8357235185183012</v>
      </c>
      <c r="AK83" s="126">
        <v>0</v>
      </c>
      <c r="AL83" s="108">
        <f t="shared" si="24"/>
        <v>0.5586370480532581</v>
      </c>
    </row>
    <row r="84" spans="1:38" ht="14.25" thickBot="1">
      <c r="A84" s="2"/>
      <c r="B84" s="2"/>
      <c r="C84" s="25">
        <f aca="true" t="shared" si="26" ref="C84:L84">+SUM(C6:C83)</f>
        <v>410066267.4044778</v>
      </c>
      <c r="D84" s="37">
        <f t="shared" si="26"/>
        <v>59449895.38421362</v>
      </c>
      <c r="E84" s="32">
        <f t="shared" si="26"/>
        <v>469516162.7886915</v>
      </c>
      <c r="F84" s="103">
        <f t="shared" si="26"/>
        <v>0</v>
      </c>
      <c r="G84" s="25">
        <f t="shared" si="26"/>
        <v>105332343.80000004</v>
      </c>
      <c r="H84" s="25">
        <f t="shared" si="26"/>
        <v>46338617.71</v>
      </c>
      <c r="I84" s="25">
        <f t="shared" si="26"/>
        <v>38222189.450000025</v>
      </c>
      <c r="J84" s="32">
        <f t="shared" si="26"/>
        <v>189893150.95999995</v>
      </c>
      <c r="K84" s="104">
        <f t="shared" si="26"/>
        <v>0</v>
      </c>
      <c r="L84" s="83">
        <f t="shared" si="26"/>
        <v>45636705.34999998</v>
      </c>
      <c r="N84" s="2" t="s">
        <v>49</v>
      </c>
      <c r="O84" s="2"/>
      <c r="P84" s="25">
        <f aca="true" t="shared" si="27" ref="P84:Y84">+SUM(P6:P83)</f>
        <v>286996097.1640431</v>
      </c>
      <c r="Q84" s="37">
        <f t="shared" si="27"/>
        <v>23480148.58899209</v>
      </c>
      <c r="R84" s="32">
        <f t="shared" si="27"/>
        <v>310476245.75303507</v>
      </c>
      <c r="S84" s="103">
        <f t="shared" si="27"/>
        <v>0</v>
      </c>
      <c r="T84" s="25">
        <f t="shared" si="27"/>
        <v>54928673.529999994</v>
      </c>
      <c r="U84" s="25">
        <f t="shared" si="27"/>
        <v>27693415.550000004</v>
      </c>
      <c r="V84" s="25">
        <f t="shared" si="27"/>
        <v>17093910.089999996</v>
      </c>
      <c r="W84" s="32">
        <f t="shared" si="27"/>
        <v>99715999.16999996</v>
      </c>
      <c r="X84" s="104">
        <f t="shared" si="27"/>
        <v>0</v>
      </c>
      <c r="Y84" s="83">
        <f t="shared" si="27"/>
        <v>29671484.43999999</v>
      </c>
      <c r="AA84" s="2" t="s">
        <v>49</v>
      </c>
      <c r="AB84" s="2"/>
      <c r="AC84" s="119">
        <f t="shared" si="19"/>
        <v>0.42882175561463964</v>
      </c>
      <c r="AD84" s="87">
        <f>+D84/Q84-1</f>
        <v>1.5319216000227862</v>
      </c>
      <c r="AE84" s="85">
        <f>+E84/R84-1</f>
        <v>0.5122450403570102</v>
      </c>
      <c r="AF84" s="127">
        <f>+SUM(AF6:AF83)</f>
        <v>0</v>
      </c>
      <c r="AG84" s="84">
        <f t="shared" si="21"/>
        <v>0.9176203798635596</v>
      </c>
      <c r="AH84" s="86">
        <f t="shared" si="22"/>
        <v>0.673272031986679</v>
      </c>
      <c r="AI84" s="87">
        <f t="shared" si="23"/>
        <v>1.2360120796680776</v>
      </c>
      <c r="AJ84" s="88">
        <f t="shared" si="24"/>
        <v>0.9043398505816731</v>
      </c>
      <c r="AK84" s="127">
        <f>+SUM(AK6:AK83)</f>
        <v>0</v>
      </c>
      <c r="AL84" s="109">
        <f t="shared" si="24"/>
        <v>0.5380661335729247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469516162.7886915</v>
      </c>
      <c r="G86" s="2"/>
      <c r="H86" s="3"/>
      <c r="I86" s="3"/>
      <c r="J86" s="3"/>
      <c r="K86" s="38">
        <f>+J84+K84</f>
        <v>189893150.95999995</v>
      </c>
      <c r="L86" s="89">
        <f>SUM(L84)</f>
        <v>45636705.34999998</v>
      </c>
      <c r="R86" s="2"/>
      <c r="S86" s="38">
        <f>SUM(R84:S84)</f>
        <v>310476245.75303507</v>
      </c>
      <c r="T86" s="2"/>
      <c r="U86" s="3"/>
      <c r="V86" s="3"/>
      <c r="W86" s="3"/>
      <c r="X86" s="38">
        <f>+SUM(W84:X84)</f>
        <v>99715999.16999996</v>
      </c>
      <c r="Y86" s="89">
        <f>SUM(Y84)</f>
        <v>29671484.43999999</v>
      </c>
      <c r="AE86" s="5"/>
      <c r="AF86" s="6">
        <f>+(F86-S86)/S86</f>
        <v>0.5122450403570101</v>
      </c>
      <c r="AG86" s="5"/>
      <c r="AH86" s="7"/>
      <c r="AI86" s="7"/>
      <c r="AJ86" s="7"/>
      <c r="AK86" s="6">
        <f>+(K86-X86)/X86</f>
        <v>0.904339850581673</v>
      </c>
      <c r="AL86" s="6">
        <f>+(L86-Y86)/Y86</f>
        <v>0.5380661335729247</v>
      </c>
    </row>
    <row r="87" spans="11:38" ht="3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2" t="s">
        <v>105</v>
      </c>
    </row>
    <row r="89" spans="2:12" ht="13.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0" ht="13.5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7" spans="1:6" ht="13.5">
      <c r="A97" s="90"/>
      <c r="B97" s="90"/>
      <c r="C97" s="105"/>
      <c r="D97" s="105"/>
      <c r="E97" s="105"/>
      <c r="F97" s="105"/>
    </row>
    <row r="98" ht="13.5">
      <c r="A98" s="105"/>
    </row>
  </sheetData>
  <sheetProtection/>
  <mergeCells count="18"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  <mergeCell ref="AC3:AK3"/>
    <mergeCell ref="AL3:AL5"/>
    <mergeCell ref="C4:F4"/>
    <mergeCell ref="G4:K4"/>
    <mergeCell ref="P4:S4"/>
    <mergeCell ref="T4:X4"/>
    <mergeCell ref="AC4:AF4"/>
    <mergeCell ref="AG4:AK4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8"/>
  <sheetViews>
    <sheetView showGridLines="0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12" width="14.7109375" style="1" customWidth="1"/>
    <col min="13" max="13" width="1.28515625" style="91" customWidth="1"/>
    <col min="14" max="14" width="27.57421875" style="1" customWidth="1"/>
    <col min="15" max="15" width="13.421875" style="1" customWidth="1"/>
    <col min="16" max="25" width="14.57421875" style="1" customWidth="1"/>
    <col min="26" max="26" width="1.421875" style="1" customWidth="1"/>
    <col min="27" max="27" width="29.57421875" style="1" customWidth="1"/>
    <col min="28" max="28" width="13.00390625" style="1" customWidth="1"/>
    <col min="29" max="38" width="12.8515625" style="1" customWidth="1"/>
    <col min="39" max="16384" width="11.421875" style="1" customWidth="1"/>
  </cols>
  <sheetData>
    <row r="1" spans="1:38" ht="13.5">
      <c r="A1" s="149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N1" s="149" t="s">
        <v>92</v>
      </c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AA1" s="149" t="s">
        <v>92</v>
      </c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0" ht="14.25" thickBot="1">
      <c r="A2" s="1" t="s">
        <v>97</v>
      </c>
      <c r="B2" s="1" t="s">
        <v>108</v>
      </c>
      <c r="N2" s="1" t="s">
        <v>97</v>
      </c>
      <c r="O2" s="1" t="s">
        <v>112</v>
      </c>
      <c r="AA2" s="1" t="s">
        <v>97</v>
      </c>
      <c r="AB2" s="12" t="s">
        <v>113</v>
      </c>
      <c r="AC2" s="12"/>
      <c r="AD2" s="12"/>
    </row>
    <row r="3" spans="1:38" ht="26.25" thickBot="1">
      <c r="A3" s="128" t="s">
        <v>50</v>
      </c>
      <c r="B3" s="13" t="s">
        <v>91</v>
      </c>
      <c r="C3" s="146" t="s">
        <v>56</v>
      </c>
      <c r="D3" s="147"/>
      <c r="E3" s="147"/>
      <c r="F3" s="147"/>
      <c r="G3" s="147"/>
      <c r="H3" s="147"/>
      <c r="I3" s="147"/>
      <c r="J3" s="147"/>
      <c r="K3" s="148"/>
      <c r="L3" s="134" t="s">
        <v>96</v>
      </c>
      <c r="N3" s="128" t="s">
        <v>50</v>
      </c>
      <c r="O3" s="13" t="s">
        <v>91</v>
      </c>
      <c r="P3" s="146" t="s">
        <v>56</v>
      </c>
      <c r="Q3" s="147"/>
      <c r="R3" s="147"/>
      <c r="S3" s="147"/>
      <c r="T3" s="147"/>
      <c r="U3" s="147"/>
      <c r="V3" s="147"/>
      <c r="W3" s="147"/>
      <c r="X3" s="148"/>
      <c r="Y3" s="134" t="s">
        <v>96</v>
      </c>
      <c r="AA3" s="128" t="s">
        <v>50</v>
      </c>
      <c r="AB3" s="4" t="s">
        <v>91</v>
      </c>
      <c r="AC3" s="131" t="s">
        <v>56</v>
      </c>
      <c r="AD3" s="132"/>
      <c r="AE3" s="132"/>
      <c r="AF3" s="132"/>
      <c r="AG3" s="132"/>
      <c r="AH3" s="132"/>
      <c r="AI3" s="132"/>
      <c r="AJ3" s="132"/>
      <c r="AK3" s="133"/>
      <c r="AL3" s="134" t="s">
        <v>96</v>
      </c>
    </row>
    <row r="4" spans="1:38" ht="16.5" customHeight="1" thickBot="1">
      <c r="A4" s="129"/>
      <c r="B4" s="14" t="s">
        <v>95</v>
      </c>
      <c r="C4" s="137" t="s">
        <v>57</v>
      </c>
      <c r="D4" s="138"/>
      <c r="E4" s="138"/>
      <c r="F4" s="139"/>
      <c r="G4" s="140" t="s">
        <v>58</v>
      </c>
      <c r="H4" s="141"/>
      <c r="I4" s="141"/>
      <c r="J4" s="141"/>
      <c r="K4" s="142"/>
      <c r="L4" s="135"/>
      <c r="N4" s="129"/>
      <c r="O4" s="14" t="s">
        <v>95</v>
      </c>
      <c r="P4" s="137" t="s">
        <v>57</v>
      </c>
      <c r="Q4" s="138"/>
      <c r="R4" s="138"/>
      <c r="S4" s="139"/>
      <c r="T4" s="140" t="s">
        <v>58</v>
      </c>
      <c r="U4" s="141"/>
      <c r="V4" s="141"/>
      <c r="W4" s="141"/>
      <c r="X4" s="142"/>
      <c r="Y4" s="135"/>
      <c r="AA4" s="129"/>
      <c r="AB4" s="10" t="s">
        <v>95</v>
      </c>
      <c r="AC4" s="143" t="s">
        <v>57</v>
      </c>
      <c r="AD4" s="144"/>
      <c r="AE4" s="144"/>
      <c r="AF4" s="145"/>
      <c r="AG4" s="146" t="s">
        <v>58</v>
      </c>
      <c r="AH4" s="147"/>
      <c r="AI4" s="147"/>
      <c r="AJ4" s="147"/>
      <c r="AK4" s="148"/>
      <c r="AL4" s="135"/>
    </row>
    <row r="5" spans="1:38" s="18" customFormat="1" ht="54" customHeight="1" thickBot="1">
      <c r="A5" s="130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36"/>
      <c r="M5" s="92"/>
      <c r="N5" s="130"/>
      <c r="O5" s="15">
        <v>42348</v>
      </c>
      <c r="P5" s="19" t="s">
        <v>93</v>
      </c>
      <c r="Q5" s="20" t="s">
        <v>102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36"/>
      <c r="AA5" s="130"/>
      <c r="AB5" s="11">
        <v>42348</v>
      </c>
      <c r="AC5" s="42" t="s">
        <v>93</v>
      </c>
      <c r="AD5" s="43" t="s">
        <v>104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36"/>
    </row>
    <row r="6" spans="1:38" ht="13.5">
      <c r="A6" s="93" t="s">
        <v>60</v>
      </c>
      <c r="B6" s="48" t="s">
        <v>59</v>
      </c>
      <c r="C6" s="21">
        <v>8789361.366899699</v>
      </c>
      <c r="D6" s="33">
        <v>1248323.9365409636</v>
      </c>
      <c r="E6" s="28">
        <f aca="true" t="shared" si="0" ref="E6:E69">+SUM(C6:D6)</f>
        <v>10037685.303440662</v>
      </c>
      <c r="F6" s="94">
        <v>473731.05</v>
      </c>
      <c r="G6" s="49">
        <v>396422.41000000003</v>
      </c>
      <c r="H6" s="50">
        <v>347441.89999999985</v>
      </c>
      <c r="I6" s="50">
        <v>644725.9899999998</v>
      </c>
      <c r="J6" s="51">
        <f aca="true" t="shared" si="1" ref="J6:J69">+G6+H6+I6</f>
        <v>1388590.2999999996</v>
      </c>
      <c r="K6" s="95">
        <v>63241.27</v>
      </c>
      <c r="L6" s="52">
        <v>666103.6200000001</v>
      </c>
      <c r="N6" s="93" t="s">
        <v>60</v>
      </c>
      <c r="O6" s="48" t="s">
        <v>59</v>
      </c>
      <c r="P6" s="21">
        <v>6316120.3131861985</v>
      </c>
      <c r="Q6" s="33">
        <v>525435.8778858073</v>
      </c>
      <c r="R6" s="28">
        <f aca="true" t="shared" si="2" ref="R6:R69">+SUM(P6:Q6)</f>
        <v>6841556.191072006</v>
      </c>
      <c r="S6" s="94">
        <v>1024553.66</v>
      </c>
      <c r="T6" s="49">
        <v>212090.64000000007</v>
      </c>
      <c r="U6" s="50">
        <v>192760.84999999995</v>
      </c>
      <c r="V6" s="50">
        <v>415027.1999999999</v>
      </c>
      <c r="W6" s="51">
        <f>+T6+U6+V6</f>
        <v>819878.69</v>
      </c>
      <c r="X6" s="95">
        <v>53502.53</v>
      </c>
      <c r="Y6" s="52">
        <v>586758.8199999998</v>
      </c>
      <c r="AA6" s="96" t="s">
        <v>60</v>
      </c>
      <c r="AB6" s="54" t="s">
        <v>59</v>
      </c>
      <c r="AC6" s="116">
        <f aca="true" t="shared" si="3" ref="AC6:AD37">+C6/P6-1</f>
        <v>0.39157598827718676</v>
      </c>
      <c r="AD6" s="58">
        <f t="shared" si="3"/>
        <v>1.3757873968634118</v>
      </c>
      <c r="AE6" s="56">
        <f aca="true" t="shared" si="4" ref="AE6:AF37">+E6/R6-1</f>
        <v>0.4671640520236455</v>
      </c>
      <c r="AF6" s="56">
        <f t="shared" si="4"/>
        <v>-0.5376220216713686</v>
      </c>
      <c r="AG6" s="55">
        <f aca="true" t="shared" si="5" ref="AG6:AG37">+G6/T6-1</f>
        <v>0.8691178922370166</v>
      </c>
      <c r="AH6" s="57">
        <f aca="true" t="shared" si="6" ref="AH6:AH37">+H6/U6-1</f>
        <v>0.8024505494762031</v>
      </c>
      <c r="AI6" s="58">
        <f aca="true" t="shared" si="7" ref="AI6:AI37">+I6/V6-1</f>
        <v>0.553454785614051</v>
      </c>
      <c r="AJ6" s="59">
        <f aca="true" t="shared" si="8" ref="AJ6:AL37">+J6/W6-1</f>
        <v>0.693653362304123</v>
      </c>
      <c r="AK6" s="59">
        <f t="shared" si="8"/>
        <v>0.18202391550455643</v>
      </c>
      <c r="AL6" s="106">
        <f t="shared" si="8"/>
        <v>0.1352255770096482</v>
      </c>
    </row>
    <row r="7" spans="1:38" ht="13.5">
      <c r="A7" s="96" t="s">
        <v>61</v>
      </c>
      <c r="B7" s="54" t="s">
        <v>59</v>
      </c>
      <c r="C7" s="22">
        <v>10117084.888931707</v>
      </c>
      <c r="D7" s="34">
        <v>1436896.1188047202</v>
      </c>
      <c r="E7" s="29">
        <f t="shared" si="0"/>
        <v>11553981.007736426</v>
      </c>
      <c r="F7" s="97">
        <v>545293</v>
      </c>
      <c r="G7" s="60">
        <v>1295522.7499999998</v>
      </c>
      <c r="H7" s="61">
        <v>157210.47999999995</v>
      </c>
      <c r="I7" s="61">
        <v>341835.88000000006</v>
      </c>
      <c r="J7" s="62">
        <f t="shared" si="1"/>
        <v>1794569.1099999999</v>
      </c>
      <c r="K7" s="98">
        <v>186737.28</v>
      </c>
      <c r="L7" s="63">
        <v>766725.46</v>
      </c>
      <c r="N7" s="96" t="s">
        <v>61</v>
      </c>
      <c r="O7" s="54" t="s">
        <v>59</v>
      </c>
      <c r="P7" s="22">
        <v>7267664.481345785</v>
      </c>
      <c r="Q7" s="34">
        <v>604594.5101715558</v>
      </c>
      <c r="R7" s="29">
        <f t="shared" si="2"/>
        <v>7872258.991517341</v>
      </c>
      <c r="S7" s="97">
        <v>1178906.02</v>
      </c>
      <c r="T7" s="60">
        <v>700777.2400000002</v>
      </c>
      <c r="U7" s="61">
        <v>99401.99000000002</v>
      </c>
      <c r="V7" s="61">
        <v>184974.20000000004</v>
      </c>
      <c r="W7" s="62">
        <f aca="true" t="shared" si="9" ref="W7:W70">+T7+U7+V7</f>
        <v>985153.4300000003</v>
      </c>
      <c r="X7" s="98">
        <v>163188.16999999998</v>
      </c>
      <c r="Y7" s="63">
        <v>675155.93</v>
      </c>
      <c r="AA7" s="96" t="s">
        <v>61</v>
      </c>
      <c r="AB7" s="54" t="s">
        <v>59</v>
      </c>
      <c r="AC7" s="117">
        <f t="shared" si="3"/>
        <v>0.3920682380013065</v>
      </c>
      <c r="AD7" s="67">
        <f t="shared" si="3"/>
        <v>1.3766277970287821</v>
      </c>
      <c r="AE7" s="65">
        <f t="shared" si="4"/>
        <v>0.467683039923646</v>
      </c>
      <c r="AF7" s="65">
        <f t="shared" si="4"/>
        <v>-0.5374584650946137</v>
      </c>
      <c r="AG7" s="64">
        <f t="shared" si="5"/>
        <v>0.8486941014237268</v>
      </c>
      <c r="AH7" s="66">
        <f t="shared" si="6"/>
        <v>0.5815627031209327</v>
      </c>
      <c r="AI7" s="67">
        <f t="shared" si="7"/>
        <v>0.8480192372774149</v>
      </c>
      <c r="AJ7" s="68">
        <f t="shared" si="8"/>
        <v>0.8216138271984694</v>
      </c>
      <c r="AK7" s="68">
        <f t="shared" si="8"/>
        <v>0.14430647760802762</v>
      </c>
      <c r="AL7" s="107">
        <f t="shared" si="8"/>
        <v>0.135627232067709</v>
      </c>
    </row>
    <row r="8" spans="1:38" ht="13.5">
      <c r="A8" s="96" t="s">
        <v>0</v>
      </c>
      <c r="B8" s="54" t="s">
        <v>62</v>
      </c>
      <c r="C8" s="22">
        <v>9486807.026034122</v>
      </c>
      <c r="D8" s="34">
        <v>1347379.8376912875</v>
      </c>
      <c r="E8" s="29">
        <f t="shared" si="0"/>
        <v>10834186.863725409</v>
      </c>
      <c r="F8" s="97">
        <v>511322.14</v>
      </c>
      <c r="G8" s="60">
        <v>715005.1800000003</v>
      </c>
      <c r="H8" s="61">
        <v>603256.3200000002</v>
      </c>
      <c r="I8" s="61">
        <v>1114156.6500000001</v>
      </c>
      <c r="J8" s="62">
        <f t="shared" si="1"/>
        <v>2432418.1500000004</v>
      </c>
      <c r="K8" s="98">
        <v>181864.51</v>
      </c>
      <c r="L8" s="63">
        <v>718959.7299999999</v>
      </c>
      <c r="N8" s="96" t="s">
        <v>0</v>
      </c>
      <c r="O8" s="54" t="s">
        <v>62</v>
      </c>
      <c r="P8" s="22">
        <v>6785025.838777777</v>
      </c>
      <c r="Q8" s="34">
        <v>564443.9673882109</v>
      </c>
      <c r="R8" s="29">
        <f t="shared" si="2"/>
        <v>7349469.806165988</v>
      </c>
      <c r="S8" s="97">
        <v>1100616.01</v>
      </c>
      <c r="T8" s="60">
        <v>340047.2899999998</v>
      </c>
      <c r="U8" s="61">
        <v>402004.32</v>
      </c>
      <c r="V8" s="61">
        <v>610637.0499999997</v>
      </c>
      <c r="W8" s="62">
        <f t="shared" si="9"/>
        <v>1352688.6599999997</v>
      </c>
      <c r="X8" s="98">
        <v>140676.63</v>
      </c>
      <c r="Y8" s="63">
        <v>630319.1700000002</v>
      </c>
      <c r="AA8" s="99" t="s">
        <v>0</v>
      </c>
      <c r="AB8" s="70" t="s">
        <v>62</v>
      </c>
      <c r="AC8" s="117">
        <f t="shared" si="3"/>
        <v>0.39819762687050164</v>
      </c>
      <c r="AD8" s="67">
        <f t="shared" si="3"/>
        <v>1.3870922811450517</v>
      </c>
      <c r="AE8" s="65">
        <f t="shared" si="4"/>
        <v>0.47414536687202213</v>
      </c>
      <c r="AF8" s="65">
        <f t="shared" si="4"/>
        <v>-0.5354218588915493</v>
      </c>
      <c r="AG8" s="64">
        <f t="shared" si="5"/>
        <v>1.1026639559456588</v>
      </c>
      <c r="AH8" s="66">
        <f t="shared" si="6"/>
        <v>0.50062148585866</v>
      </c>
      <c r="AI8" s="67">
        <f t="shared" si="7"/>
        <v>0.8245808209639436</v>
      </c>
      <c r="AJ8" s="68">
        <f t="shared" si="8"/>
        <v>0.7982099073707034</v>
      </c>
      <c r="AK8" s="68">
        <f t="shared" si="8"/>
        <v>0.2927840964060626</v>
      </c>
      <c r="AL8" s="107">
        <f t="shared" si="8"/>
        <v>0.14062805673512946</v>
      </c>
    </row>
    <row r="9" spans="1:38" ht="13.5">
      <c r="A9" s="96" t="s">
        <v>1</v>
      </c>
      <c r="B9" s="54" t="s">
        <v>63</v>
      </c>
      <c r="C9" s="22">
        <v>9417406.029410893</v>
      </c>
      <c r="D9" s="34">
        <v>1337523.0435866737</v>
      </c>
      <c r="E9" s="29">
        <f t="shared" si="0"/>
        <v>10754929.072997566</v>
      </c>
      <c r="F9" s="97">
        <v>507581.55</v>
      </c>
      <c r="G9" s="60">
        <v>641974.0100000001</v>
      </c>
      <c r="H9" s="61">
        <v>590673.9099999999</v>
      </c>
      <c r="I9" s="61">
        <v>493700.49000000005</v>
      </c>
      <c r="J9" s="62">
        <f t="shared" si="1"/>
        <v>1726348.41</v>
      </c>
      <c r="K9" s="98">
        <v>114504.95999999999</v>
      </c>
      <c r="L9" s="63">
        <v>713700.1200000001</v>
      </c>
      <c r="N9" s="96" t="s">
        <v>1</v>
      </c>
      <c r="O9" s="54" t="s">
        <v>63</v>
      </c>
      <c r="P9" s="22">
        <v>6830802.895365873</v>
      </c>
      <c r="Q9" s="34">
        <v>568252.144991348</v>
      </c>
      <c r="R9" s="29">
        <f t="shared" si="2"/>
        <v>7399055.040357221</v>
      </c>
      <c r="S9" s="97">
        <v>1108041.6099999999</v>
      </c>
      <c r="T9" s="60">
        <v>346991.94</v>
      </c>
      <c r="U9" s="61">
        <v>279014.3499999999</v>
      </c>
      <c r="V9" s="61">
        <v>299680.17999999993</v>
      </c>
      <c r="W9" s="62">
        <f t="shared" si="9"/>
        <v>925686.4699999999</v>
      </c>
      <c r="X9" s="98">
        <v>99920.61</v>
      </c>
      <c r="Y9" s="63">
        <v>634572.1399999999</v>
      </c>
      <c r="AA9" s="96" t="s">
        <v>1</v>
      </c>
      <c r="AB9" s="54" t="s">
        <v>63</v>
      </c>
      <c r="AC9" s="117">
        <f t="shared" si="3"/>
        <v>0.37866751151607847</v>
      </c>
      <c r="AD9" s="67">
        <f t="shared" si="3"/>
        <v>1.3537492209678121</v>
      </c>
      <c r="AE9" s="65">
        <f t="shared" si="4"/>
        <v>0.4535544085475982</v>
      </c>
      <c r="AF9" s="65">
        <f t="shared" si="4"/>
        <v>-0.5419111110818302</v>
      </c>
      <c r="AG9" s="64">
        <f t="shared" si="5"/>
        <v>0.8501121668705045</v>
      </c>
      <c r="AH9" s="66">
        <f t="shared" si="6"/>
        <v>1.1170019033071243</v>
      </c>
      <c r="AI9" s="67">
        <f t="shared" si="7"/>
        <v>0.64742456441397</v>
      </c>
      <c r="AJ9" s="68">
        <f t="shared" si="8"/>
        <v>0.8649385790417787</v>
      </c>
      <c r="AK9" s="68">
        <f t="shared" si="8"/>
        <v>0.1459593771495189</v>
      </c>
      <c r="AL9" s="107">
        <f t="shared" si="8"/>
        <v>0.12469501103531</v>
      </c>
    </row>
    <row r="10" spans="1:38" ht="13.5">
      <c r="A10" s="96" t="s">
        <v>2</v>
      </c>
      <c r="B10" s="54" t="s">
        <v>59</v>
      </c>
      <c r="C10" s="22">
        <v>16108761.525618788</v>
      </c>
      <c r="D10" s="34">
        <v>2287874.1425047545</v>
      </c>
      <c r="E10" s="29">
        <f t="shared" si="0"/>
        <v>18396635.668123543</v>
      </c>
      <c r="F10" s="97">
        <v>868233.79</v>
      </c>
      <c r="G10" s="60">
        <v>3956439.2499999986</v>
      </c>
      <c r="H10" s="61">
        <v>1188468.5099999998</v>
      </c>
      <c r="I10" s="61">
        <v>3757769.859999999</v>
      </c>
      <c r="J10" s="62">
        <f t="shared" si="1"/>
        <v>8902677.619999997</v>
      </c>
      <c r="K10" s="98">
        <v>881427.21</v>
      </c>
      <c r="L10" s="63">
        <v>1220805.8700000006</v>
      </c>
      <c r="N10" s="96" t="s">
        <v>2</v>
      </c>
      <c r="O10" s="54" t="s">
        <v>59</v>
      </c>
      <c r="P10" s="22">
        <v>11792912.107740927</v>
      </c>
      <c r="Q10" s="34">
        <v>981048.3047995021</v>
      </c>
      <c r="R10" s="29">
        <f t="shared" si="2"/>
        <v>12773960.41254043</v>
      </c>
      <c r="S10" s="97">
        <v>1912957.75</v>
      </c>
      <c r="T10" s="60">
        <v>2115554.2199999997</v>
      </c>
      <c r="U10" s="61">
        <v>780243.5399999999</v>
      </c>
      <c r="V10" s="61">
        <v>2194678.110000001</v>
      </c>
      <c r="W10" s="62">
        <f t="shared" si="9"/>
        <v>5090475.870000001</v>
      </c>
      <c r="X10" s="98">
        <v>790393.15</v>
      </c>
      <c r="Y10" s="63">
        <v>1095545.16</v>
      </c>
      <c r="AA10" s="96" t="s">
        <v>2</v>
      </c>
      <c r="AB10" s="54" t="s">
        <v>59</v>
      </c>
      <c r="AC10" s="117">
        <f t="shared" si="3"/>
        <v>0.3659697773075843</v>
      </c>
      <c r="AD10" s="67">
        <f t="shared" si="3"/>
        <v>1.3320708382166053</v>
      </c>
      <c r="AE10" s="65">
        <f t="shared" si="4"/>
        <v>0.4401669548046532</v>
      </c>
      <c r="AF10" s="65">
        <f t="shared" si="4"/>
        <v>-0.5461301798223197</v>
      </c>
      <c r="AG10" s="64">
        <f t="shared" si="5"/>
        <v>0.8701667925107583</v>
      </c>
      <c r="AH10" s="66">
        <f t="shared" si="6"/>
        <v>0.5232019863951707</v>
      </c>
      <c r="AI10" s="67">
        <f t="shared" si="7"/>
        <v>0.7122191372291937</v>
      </c>
      <c r="AJ10" s="68">
        <f t="shared" si="8"/>
        <v>0.7488890719366077</v>
      </c>
      <c r="AK10" s="68">
        <f t="shared" si="8"/>
        <v>0.11517566922233557</v>
      </c>
      <c r="AL10" s="107">
        <f t="shared" si="8"/>
        <v>0.11433641859181831</v>
      </c>
    </row>
    <row r="11" spans="1:38" ht="13.5">
      <c r="A11" s="96" t="s">
        <v>3</v>
      </c>
      <c r="B11" s="54" t="s">
        <v>59</v>
      </c>
      <c r="C11" s="22">
        <v>15583787.650171796</v>
      </c>
      <c r="D11" s="34">
        <v>2213313.838584708</v>
      </c>
      <c r="E11" s="29">
        <f t="shared" si="0"/>
        <v>17797101.488756504</v>
      </c>
      <c r="F11" s="97">
        <v>839938.63</v>
      </c>
      <c r="G11" s="60">
        <v>4015044.7199999993</v>
      </c>
      <c r="H11" s="61">
        <v>673879.5400000004</v>
      </c>
      <c r="I11" s="61">
        <v>2434853.6800000006</v>
      </c>
      <c r="J11" s="62">
        <f t="shared" si="1"/>
        <v>7123777.94</v>
      </c>
      <c r="K11" s="98">
        <v>685960.84</v>
      </c>
      <c r="L11" s="63">
        <v>1181020.7000000002</v>
      </c>
      <c r="N11" s="96" t="s">
        <v>3</v>
      </c>
      <c r="O11" s="54" t="s">
        <v>59</v>
      </c>
      <c r="P11" s="22">
        <v>11249526.073862769</v>
      </c>
      <c r="Q11" s="34">
        <v>935844.2074130754</v>
      </c>
      <c r="R11" s="29">
        <f t="shared" si="2"/>
        <v>12185370.281275844</v>
      </c>
      <c r="S11" s="97">
        <v>1824813.75</v>
      </c>
      <c r="T11" s="60">
        <v>2143610.070000001</v>
      </c>
      <c r="U11" s="61">
        <v>416177.37</v>
      </c>
      <c r="V11" s="61">
        <v>1488762.48</v>
      </c>
      <c r="W11" s="62">
        <f t="shared" si="9"/>
        <v>4048549.9200000013</v>
      </c>
      <c r="X11" s="98">
        <v>578306.88</v>
      </c>
      <c r="Y11" s="63">
        <v>1045065.3199999995</v>
      </c>
      <c r="AA11" s="96" t="s">
        <v>3</v>
      </c>
      <c r="AB11" s="54" t="s">
        <v>59</v>
      </c>
      <c r="AC11" s="117">
        <f t="shared" si="3"/>
        <v>0.3852839264384018</v>
      </c>
      <c r="AD11" s="67">
        <f t="shared" si="3"/>
        <v>1.3650451870647378</v>
      </c>
      <c r="AE11" s="65">
        <f t="shared" si="4"/>
        <v>0.4605302159839737</v>
      </c>
      <c r="AF11" s="65">
        <f t="shared" si="4"/>
        <v>-0.5397126802666847</v>
      </c>
      <c r="AG11" s="64">
        <f t="shared" si="5"/>
        <v>0.8730294171458137</v>
      </c>
      <c r="AH11" s="66">
        <f t="shared" si="6"/>
        <v>0.6192123565007881</v>
      </c>
      <c r="AI11" s="67">
        <f t="shared" si="7"/>
        <v>0.6354883419684252</v>
      </c>
      <c r="AJ11" s="68">
        <f t="shared" si="8"/>
        <v>0.7595875265877907</v>
      </c>
      <c r="AK11" s="68">
        <f t="shared" si="8"/>
        <v>0.1861536905803367</v>
      </c>
      <c r="AL11" s="107">
        <f t="shared" si="8"/>
        <v>0.13009271037718562</v>
      </c>
    </row>
    <row r="12" spans="1:38" ht="13.5">
      <c r="A12" s="96" t="s">
        <v>4</v>
      </c>
      <c r="B12" s="54" t="s">
        <v>63</v>
      </c>
      <c r="C12" s="22">
        <v>10481096.551913442</v>
      </c>
      <c r="D12" s="34">
        <v>1488595.491843522</v>
      </c>
      <c r="E12" s="29">
        <f t="shared" si="0"/>
        <v>11969692.043756964</v>
      </c>
      <c r="F12" s="97">
        <v>564912.5900000001</v>
      </c>
      <c r="G12" s="60">
        <v>913118.8500000004</v>
      </c>
      <c r="H12" s="61">
        <v>616956.8600000001</v>
      </c>
      <c r="I12" s="61">
        <v>1337121.4099999997</v>
      </c>
      <c r="J12" s="62">
        <f t="shared" si="1"/>
        <v>2867197.12</v>
      </c>
      <c r="K12" s="98">
        <v>207045.75</v>
      </c>
      <c r="L12" s="63">
        <v>794312.0899999997</v>
      </c>
      <c r="N12" s="96" t="s">
        <v>4</v>
      </c>
      <c r="O12" s="54" t="s">
        <v>63</v>
      </c>
      <c r="P12" s="22">
        <v>7395221.630919642</v>
      </c>
      <c r="Q12" s="34">
        <v>615205.9456008375</v>
      </c>
      <c r="R12" s="29">
        <f t="shared" si="2"/>
        <v>8010427.576520479</v>
      </c>
      <c r="S12" s="97">
        <v>1199597.38</v>
      </c>
      <c r="T12" s="60">
        <v>481155.15999999986</v>
      </c>
      <c r="U12" s="61">
        <v>393049.4800000001</v>
      </c>
      <c r="V12" s="61">
        <v>1091766.5499999998</v>
      </c>
      <c r="W12" s="62">
        <f t="shared" si="9"/>
        <v>1965971.1899999997</v>
      </c>
      <c r="X12" s="98">
        <v>181824.69999999998</v>
      </c>
      <c r="Y12" s="63">
        <v>687005.8400000002</v>
      </c>
      <c r="AA12" s="96" t="s">
        <v>4</v>
      </c>
      <c r="AB12" s="54" t="s">
        <v>63</v>
      </c>
      <c r="AC12" s="117">
        <f t="shared" si="3"/>
        <v>0.41727957254068837</v>
      </c>
      <c r="AD12" s="67">
        <f t="shared" si="3"/>
        <v>1.419670197416076</v>
      </c>
      <c r="AE12" s="65">
        <f t="shared" si="4"/>
        <v>0.4942638116898481</v>
      </c>
      <c r="AF12" s="65">
        <f t="shared" si="4"/>
        <v>-0.529081507330401</v>
      </c>
      <c r="AG12" s="64">
        <f t="shared" si="5"/>
        <v>0.8977638107424655</v>
      </c>
      <c r="AH12" s="66">
        <f t="shared" si="6"/>
        <v>0.5696671574276093</v>
      </c>
      <c r="AI12" s="67">
        <f t="shared" si="7"/>
        <v>0.2247319813929085</v>
      </c>
      <c r="AJ12" s="68">
        <f t="shared" si="8"/>
        <v>0.45841258233290816</v>
      </c>
      <c r="AK12" s="68">
        <f t="shared" si="8"/>
        <v>0.13871080221774057</v>
      </c>
      <c r="AL12" s="107">
        <f t="shared" si="8"/>
        <v>0.15619408708374216</v>
      </c>
    </row>
    <row r="13" spans="1:38" ht="13.5">
      <c r="A13" s="96" t="s">
        <v>45</v>
      </c>
      <c r="B13" s="54" t="s">
        <v>62</v>
      </c>
      <c r="C13" s="22">
        <v>9576306.826134868</v>
      </c>
      <c r="D13" s="34">
        <v>1360091.198405405</v>
      </c>
      <c r="E13" s="29">
        <f t="shared" si="0"/>
        <v>10936398.024540273</v>
      </c>
      <c r="F13" s="97">
        <v>516146.02</v>
      </c>
      <c r="G13" s="60">
        <v>1083046.7899999998</v>
      </c>
      <c r="H13" s="61">
        <v>22101.019999999997</v>
      </c>
      <c r="I13" s="61">
        <v>219679.03000000012</v>
      </c>
      <c r="J13" s="62">
        <f t="shared" si="1"/>
        <v>1324826.8399999999</v>
      </c>
      <c r="K13" s="98">
        <v>148918.26</v>
      </c>
      <c r="L13" s="63">
        <v>725742.4199999999</v>
      </c>
      <c r="N13" s="96" t="s">
        <v>45</v>
      </c>
      <c r="O13" s="54" t="s">
        <v>62</v>
      </c>
      <c r="P13" s="22">
        <v>6772653.661321534</v>
      </c>
      <c r="Q13" s="34">
        <v>563414.7301981739</v>
      </c>
      <c r="R13" s="29">
        <f t="shared" si="2"/>
        <v>7336068.391519708</v>
      </c>
      <c r="S13" s="97">
        <v>1098609.08</v>
      </c>
      <c r="T13" s="60">
        <v>585014.3599999999</v>
      </c>
      <c r="U13" s="61">
        <v>14001.120000000004</v>
      </c>
      <c r="V13" s="61">
        <v>98265.45</v>
      </c>
      <c r="W13" s="62">
        <f t="shared" si="9"/>
        <v>697280.9299999998</v>
      </c>
      <c r="X13" s="98">
        <v>129489.24</v>
      </c>
      <c r="Y13" s="63">
        <v>629170.06</v>
      </c>
      <c r="AA13" s="96" t="s">
        <v>45</v>
      </c>
      <c r="AB13" s="54" t="s">
        <v>62</v>
      </c>
      <c r="AC13" s="117">
        <f t="shared" si="3"/>
        <v>0.4139667115749519</v>
      </c>
      <c r="AD13" s="67">
        <f t="shared" si="3"/>
        <v>1.4140142696074176</v>
      </c>
      <c r="AE13" s="65">
        <f t="shared" si="4"/>
        <v>0.49077100169655563</v>
      </c>
      <c r="AF13" s="65">
        <f t="shared" si="4"/>
        <v>-0.5301822737529167</v>
      </c>
      <c r="AG13" s="64">
        <f t="shared" si="5"/>
        <v>0.8513165899038786</v>
      </c>
      <c r="AH13" s="66">
        <f t="shared" si="6"/>
        <v>0.5785180042739431</v>
      </c>
      <c r="AI13" s="67">
        <f t="shared" si="7"/>
        <v>1.235567333177634</v>
      </c>
      <c r="AJ13" s="68">
        <f t="shared" si="8"/>
        <v>0.8999900656970501</v>
      </c>
      <c r="AK13" s="68">
        <f t="shared" si="8"/>
        <v>0.15004350940665034</v>
      </c>
      <c r="AL13" s="107">
        <f t="shared" si="8"/>
        <v>0.15349166487674237</v>
      </c>
    </row>
    <row r="14" spans="1:38" ht="13.5">
      <c r="A14" s="96" t="s">
        <v>5</v>
      </c>
      <c r="B14" s="54" t="s">
        <v>63</v>
      </c>
      <c r="C14" s="22">
        <v>13215908.102016892</v>
      </c>
      <c r="D14" s="34">
        <v>1877011.7347777963</v>
      </c>
      <c r="E14" s="29">
        <f t="shared" si="0"/>
        <v>15092919.83679469</v>
      </c>
      <c r="F14" s="97">
        <v>712314.1</v>
      </c>
      <c r="G14" s="60">
        <v>2227955.3699999996</v>
      </c>
      <c r="H14" s="61">
        <v>1036068.8299999997</v>
      </c>
      <c r="I14" s="61">
        <v>3217655.750000001</v>
      </c>
      <c r="J14" s="62">
        <f t="shared" si="1"/>
        <v>6481679.95</v>
      </c>
      <c r="K14" s="98">
        <v>544440.8200000001</v>
      </c>
      <c r="L14" s="63">
        <v>1001570.4200000002</v>
      </c>
      <c r="N14" s="96" t="s">
        <v>5</v>
      </c>
      <c r="O14" s="54" t="s">
        <v>63</v>
      </c>
      <c r="P14" s="22">
        <v>9566167.609166458</v>
      </c>
      <c r="Q14" s="34">
        <v>795806.1953366364</v>
      </c>
      <c r="R14" s="29">
        <f t="shared" si="2"/>
        <v>10361973.804503094</v>
      </c>
      <c r="S14" s="97">
        <v>1551751.96</v>
      </c>
      <c r="T14" s="60">
        <v>1109866.4099999997</v>
      </c>
      <c r="U14" s="61">
        <v>694531.2100000003</v>
      </c>
      <c r="V14" s="61">
        <v>1884991.5799999998</v>
      </c>
      <c r="W14" s="62">
        <f t="shared" si="9"/>
        <v>3689389.2</v>
      </c>
      <c r="X14" s="98">
        <v>447021.46</v>
      </c>
      <c r="Y14" s="63">
        <v>888683.62</v>
      </c>
      <c r="AA14" s="96" t="s">
        <v>5</v>
      </c>
      <c r="AB14" s="54" t="s">
        <v>63</v>
      </c>
      <c r="AC14" s="117">
        <f t="shared" si="3"/>
        <v>0.38152587765169343</v>
      </c>
      <c r="AD14" s="67">
        <f t="shared" si="3"/>
        <v>1.3586292061772602</v>
      </c>
      <c r="AE14" s="65">
        <f t="shared" si="4"/>
        <v>0.4565680363171374</v>
      </c>
      <c r="AF14" s="65">
        <f t="shared" si="4"/>
        <v>-0.5409613660162543</v>
      </c>
      <c r="AG14" s="64">
        <f t="shared" si="5"/>
        <v>1.007408594337043</v>
      </c>
      <c r="AH14" s="66">
        <f t="shared" si="6"/>
        <v>0.49175273203345204</v>
      </c>
      <c r="AI14" s="67">
        <f t="shared" si="7"/>
        <v>0.7069868025617394</v>
      </c>
      <c r="AJ14" s="68">
        <f t="shared" si="8"/>
        <v>0.7568436395921578</v>
      </c>
      <c r="AK14" s="68">
        <f t="shared" si="8"/>
        <v>0.21792994009728317</v>
      </c>
      <c r="AL14" s="107">
        <f t="shared" si="8"/>
        <v>0.12702698402385337</v>
      </c>
    </row>
    <row r="15" spans="1:38" ht="13.5">
      <c r="A15" s="96" t="s">
        <v>64</v>
      </c>
      <c r="B15" s="54" t="s">
        <v>59</v>
      </c>
      <c r="C15" s="22">
        <v>43941653.29514527</v>
      </c>
      <c r="D15" s="34">
        <v>6240887.742548536</v>
      </c>
      <c r="E15" s="29">
        <f t="shared" si="0"/>
        <v>50182541.037693806</v>
      </c>
      <c r="F15" s="97">
        <v>2368377.49</v>
      </c>
      <c r="G15" s="60">
        <v>17037976.810000002</v>
      </c>
      <c r="H15" s="61">
        <v>5624655.340000002</v>
      </c>
      <c r="I15" s="61">
        <v>17175220.290000003</v>
      </c>
      <c r="J15" s="62">
        <f t="shared" si="1"/>
        <v>39837852.44000001</v>
      </c>
      <c r="K15" s="98">
        <v>3247468.17</v>
      </c>
      <c r="L15" s="63">
        <v>3330127.5500000003</v>
      </c>
      <c r="N15" s="96" t="s">
        <v>64</v>
      </c>
      <c r="O15" s="54" t="s">
        <v>59</v>
      </c>
      <c r="P15" s="22">
        <v>32121265.720768776</v>
      </c>
      <c r="Q15" s="34">
        <v>2672157.0546336547</v>
      </c>
      <c r="R15" s="29">
        <f t="shared" si="2"/>
        <v>34793422.77540243</v>
      </c>
      <c r="S15" s="97">
        <v>5210470.8</v>
      </c>
      <c r="T15" s="60">
        <v>9250689</v>
      </c>
      <c r="U15" s="61">
        <v>3371765.5100000007</v>
      </c>
      <c r="V15" s="61">
        <v>8493281.490000002</v>
      </c>
      <c r="W15" s="62">
        <f t="shared" si="9"/>
        <v>21115736.000000004</v>
      </c>
      <c r="X15" s="98">
        <v>2866196.3499999996</v>
      </c>
      <c r="Y15" s="63">
        <v>2984020.920000001</v>
      </c>
      <c r="AA15" s="96" t="s">
        <v>64</v>
      </c>
      <c r="AB15" s="54" t="s">
        <v>59</v>
      </c>
      <c r="AC15" s="117">
        <f t="shared" si="3"/>
        <v>0.3679925840137035</v>
      </c>
      <c r="AD15" s="67">
        <f t="shared" si="3"/>
        <v>1.3355243030070119</v>
      </c>
      <c r="AE15" s="65">
        <f t="shared" si="4"/>
        <v>0.44229963696388275</v>
      </c>
      <c r="AF15" s="65">
        <f t="shared" si="4"/>
        <v>-0.5454580630218674</v>
      </c>
      <c r="AG15" s="64">
        <f t="shared" si="5"/>
        <v>0.8418062492426241</v>
      </c>
      <c r="AH15" s="66">
        <f t="shared" si="6"/>
        <v>0.6681632584823494</v>
      </c>
      <c r="AI15" s="67">
        <f t="shared" si="7"/>
        <v>1.0222125347219593</v>
      </c>
      <c r="AJ15" s="68">
        <f t="shared" si="8"/>
        <v>0.8866428544096217</v>
      </c>
      <c r="AK15" s="68">
        <f t="shared" si="8"/>
        <v>0.13302362205576057</v>
      </c>
      <c r="AL15" s="107">
        <f t="shared" si="8"/>
        <v>0.11598666339108621</v>
      </c>
    </row>
    <row r="16" spans="1:38" ht="13.5">
      <c r="A16" s="96" t="s">
        <v>65</v>
      </c>
      <c r="B16" s="54" t="s">
        <v>62</v>
      </c>
      <c r="C16" s="22">
        <v>36290193.41743436</v>
      </c>
      <c r="D16" s="34">
        <v>5154176.192514898</v>
      </c>
      <c r="E16" s="29">
        <f t="shared" si="0"/>
        <v>41444369.60994925</v>
      </c>
      <c r="F16" s="97">
        <v>1955977.32</v>
      </c>
      <c r="G16" s="60">
        <v>11365323.600000001</v>
      </c>
      <c r="H16" s="61">
        <v>7924889.259999998</v>
      </c>
      <c r="I16" s="61">
        <v>13113503.890000006</v>
      </c>
      <c r="J16" s="62">
        <f t="shared" si="1"/>
        <v>32403716.750000007</v>
      </c>
      <c r="K16" s="98">
        <v>2280741.21</v>
      </c>
      <c r="L16" s="63">
        <v>2750260.0000000014</v>
      </c>
      <c r="N16" s="96" t="s">
        <v>65</v>
      </c>
      <c r="O16" s="54" t="s">
        <v>62</v>
      </c>
      <c r="P16" s="22">
        <v>27804489.284511313</v>
      </c>
      <c r="Q16" s="34">
        <v>2313045.9066578327</v>
      </c>
      <c r="R16" s="29">
        <f t="shared" si="2"/>
        <v>30117535.191169146</v>
      </c>
      <c r="S16" s="97">
        <v>4510235.71</v>
      </c>
      <c r="T16" s="60">
        <v>6360759.619999998</v>
      </c>
      <c r="U16" s="61">
        <v>4542285.56</v>
      </c>
      <c r="V16" s="61">
        <v>7577652.319999999</v>
      </c>
      <c r="W16" s="62">
        <f t="shared" si="9"/>
        <v>18480697.499999996</v>
      </c>
      <c r="X16" s="98">
        <v>2156585.83</v>
      </c>
      <c r="Y16" s="63">
        <v>2582998.3800000004</v>
      </c>
      <c r="AA16" s="96" t="s">
        <v>65</v>
      </c>
      <c r="AB16" s="54" t="s">
        <v>62</v>
      </c>
      <c r="AC16" s="117">
        <f t="shared" si="3"/>
        <v>0.30519187193451036</v>
      </c>
      <c r="AD16" s="67">
        <f t="shared" si="3"/>
        <v>1.2283069167279401</v>
      </c>
      <c r="AE16" s="65">
        <f t="shared" si="4"/>
        <v>0.37608769598454006</v>
      </c>
      <c r="AF16" s="65">
        <f t="shared" si="4"/>
        <v>-0.5663248118799538</v>
      </c>
      <c r="AG16" s="64">
        <f t="shared" si="5"/>
        <v>0.7867871573489842</v>
      </c>
      <c r="AH16" s="66">
        <f t="shared" si="6"/>
        <v>0.7446919959827445</v>
      </c>
      <c r="AI16" s="67">
        <f t="shared" si="7"/>
        <v>0.7305496922033508</v>
      </c>
      <c r="AJ16" s="68">
        <f t="shared" si="8"/>
        <v>0.7533816973087739</v>
      </c>
      <c r="AK16" s="68">
        <f t="shared" si="8"/>
        <v>0.057570340244700535</v>
      </c>
      <c r="AL16" s="107">
        <f t="shared" si="8"/>
        <v>0.06475482961781842</v>
      </c>
    </row>
    <row r="17" spans="1:38" ht="13.5">
      <c r="A17" s="96" t="s">
        <v>48</v>
      </c>
      <c r="B17" s="54" t="s">
        <v>62</v>
      </c>
      <c r="C17" s="22">
        <v>12084877.998632401</v>
      </c>
      <c r="D17" s="34">
        <v>1716375.2684788476</v>
      </c>
      <c r="E17" s="29">
        <f t="shared" si="0"/>
        <v>13801253.26711125</v>
      </c>
      <c r="F17" s="97">
        <v>651353.5700000001</v>
      </c>
      <c r="G17" s="60">
        <v>1247010.1100000003</v>
      </c>
      <c r="H17" s="61">
        <v>746844.8499999997</v>
      </c>
      <c r="I17" s="61">
        <v>1105528.4400000006</v>
      </c>
      <c r="J17" s="62">
        <f t="shared" si="1"/>
        <v>3099383.4000000004</v>
      </c>
      <c r="K17" s="98">
        <v>216214.94</v>
      </c>
      <c r="L17" s="63">
        <v>915855.05</v>
      </c>
      <c r="N17" s="96" t="s">
        <v>48</v>
      </c>
      <c r="O17" s="54" t="s">
        <v>62</v>
      </c>
      <c r="P17" s="22">
        <v>8269563.411752277</v>
      </c>
      <c r="Q17" s="34">
        <v>687942.1378207549</v>
      </c>
      <c r="R17" s="29">
        <f t="shared" si="2"/>
        <v>8957505.549573032</v>
      </c>
      <c r="S17" s="97">
        <v>1341426.55</v>
      </c>
      <c r="T17" s="60">
        <v>686458.4899999999</v>
      </c>
      <c r="U17" s="61">
        <v>498051.97000000003</v>
      </c>
      <c r="V17" s="61">
        <v>634824.4799999999</v>
      </c>
      <c r="W17" s="62">
        <f t="shared" si="9"/>
        <v>1819334.94</v>
      </c>
      <c r="X17" s="98">
        <v>198099.76</v>
      </c>
      <c r="Y17" s="63">
        <v>768230.9000000003</v>
      </c>
      <c r="AA17" s="96" t="s">
        <v>48</v>
      </c>
      <c r="AB17" s="54" t="s">
        <v>62</v>
      </c>
      <c r="AC17" s="117">
        <f t="shared" si="3"/>
        <v>0.46136832102381553</v>
      </c>
      <c r="AD17" s="67">
        <f t="shared" si="3"/>
        <v>1.4949413244490826</v>
      </c>
      <c r="AE17" s="65">
        <f t="shared" si="4"/>
        <v>0.540747386728563</v>
      </c>
      <c r="AF17" s="65">
        <f t="shared" si="4"/>
        <v>-0.5144321767002449</v>
      </c>
      <c r="AG17" s="64">
        <f t="shared" si="5"/>
        <v>0.8165848746367761</v>
      </c>
      <c r="AH17" s="66">
        <f t="shared" si="6"/>
        <v>0.4995319665134539</v>
      </c>
      <c r="AI17" s="67">
        <f t="shared" si="7"/>
        <v>0.7414710283384172</v>
      </c>
      <c r="AJ17" s="68">
        <f t="shared" si="8"/>
        <v>0.7035804303302176</v>
      </c>
      <c r="AK17" s="68">
        <f t="shared" si="8"/>
        <v>0.09144473471345949</v>
      </c>
      <c r="AL17" s="107">
        <f t="shared" si="8"/>
        <v>0.19216117185601322</v>
      </c>
    </row>
    <row r="18" spans="1:38" ht="13.5">
      <c r="A18" s="96" t="s">
        <v>66</v>
      </c>
      <c r="B18" s="54" t="s">
        <v>62</v>
      </c>
      <c r="C18" s="22">
        <v>9607743.416189449</v>
      </c>
      <c r="D18" s="34">
        <v>1364556.0333587325</v>
      </c>
      <c r="E18" s="29">
        <f t="shared" si="0"/>
        <v>10972299.449548181</v>
      </c>
      <c r="F18" s="97">
        <v>517840.4</v>
      </c>
      <c r="G18" s="60">
        <v>1346418.6099999996</v>
      </c>
      <c r="H18" s="61">
        <v>216929.39999999997</v>
      </c>
      <c r="I18" s="61">
        <v>462562.7499999999</v>
      </c>
      <c r="J18" s="62">
        <f t="shared" si="1"/>
        <v>2025910.7599999993</v>
      </c>
      <c r="K18" s="98">
        <v>193758.25999999998</v>
      </c>
      <c r="L18" s="63">
        <v>728124.8199999998</v>
      </c>
      <c r="N18" s="96" t="s">
        <v>66</v>
      </c>
      <c r="O18" s="54" t="s">
        <v>62</v>
      </c>
      <c r="P18" s="22">
        <v>6843917.403469492</v>
      </c>
      <c r="Q18" s="34">
        <v>569343.1364127873</v>
      </c>
      <c r="R18" s="29">
        <f t="shared" si="2"/>
        <v>7413260.539882279</v>
      </c>
      <c r="S18" s="97">
        <v>1110168.95</v>
      </c>
      <c r="T18" s="60">
        <v>722067.1899999998</v>
      </c>
      <c r="U18" s="61">
        <v>135911.82999999996</v>
      </c>
      <c r="V18" s="61">
        <v>221540.85</v>
      </c>
      <c r="W18" s="62">
        <f t="shared" si="9"/>
        <v>1079519.8699999999</v>
      </c>
      <c r="X18" s="98">
        <v>164583.18</v>
      </c>
      <c r="Y18" s="63">
        <v>635790.4</v>
      </c>
      <c r="AA18" s="96" t="s">
        <v>66</v>
      </c>
      <c r="AB18" s="54" t="s">
        <v>62</v>
      </c>
      <c r="AC18" s="117">
        <f t="shared" si="3"/>
        <v>0.4038368451552101</v>
      </c>
      <c r="AD18" s="67">
        <f t="shared" si="3"/>
        <v>1.3967199147359124</v>
      </c>
      <c r="AE18" s="65">
        <f t="shared" si="4"/>
        <v>0.48009089799539395</v>
      </c>
      <c r="AF18" s="65">
        <f t="shared" si="4"/>
        <v>-0.5335481144559122</v>
      </c>
      <c r="AG18" s="64">
        <f t="shared" si="5"/>
        <v>0.8646721920712115</v>
      </c>
      <c r="AH18" s="66">
        <f t="shared" si="6"/>
        <v>0.5961038858795444</v>
      </c>
      <c r="AI18" s="67">
        <f t="shared" si="7"/>
        <v>1.0879343470967089</v>
      </c>
      <c r="AJ18" s="68">
        <f t="shared" si="8"/>
        <v>0.8766776011265078</v>
      </c>
      <c r="AK18" s="68">
        <f t="shared" si="8"/>
        <v>0.1772664740102845</v>
      </c>
      <c r="AL18" s="107">
        <f t="shared" si="8"/>
        <v>0.14522776688669703</v>
      </c>
    </row>
    <row r="19" spans="1:38" ht="13.5">
      <c r="A19" s="96" t="s">
        <v>67</v>
      </c>
      <c r="B19" s="54" t="s">
        <v>62</v>
      </c>
      <c r="C19" s="22">
        <v>8900506.032283928</v>
      </c>
      <c r="D19" s="34">
        <v>1264109.445911471</v>
      </c>
      <c r="E19" s="29">
        <f t="shared" si="0"/>
        <v>10164615.478195399</v>
      </c>
      <c r="F19" s="97">
        <v>479721.55</v>
      </c>
      <c r="G19" s="60">
        <v>810771.2399999998</v>
      </c>
      <c r="H19" s="61">
        <v>211612.80000000002</v>
      </c>
      <c r="I19" s="61">
        <v>318614.7199999999</v>
      </c>
      <c r="J19" s="62">
        <f t="shared" si="1"/>
        <v>1340998.7599999998</v>
      </c>
      <c r="K19" s="98">
        <v>127090.34</v>
      </c>
      <c r="L19" s="63">
        <v>674526.7999999999</v>
      </c>
      <c r="N19" s="96" t="s">
        <v>67</v>
      </c>
      <c r="O19" s="54" t="s">
        <v>62</v>
      </c>
      <c r="P19" s="22">
        <v>6355092.672173361</v>
      </c>
      <c r="Q19" s="34">
        <v>528677.9750344239</v>
      </c>
      <c r="R19" s="29">
        <f t="shared" si="2"/>
        <v>6883770.647207785</v>
      </c>
      <c r="S19" s="97">
        <v>1030875.46</v>
      </c>
      <c r="T19" s="60">
        <v>430160.3799999998</v>
      </c>
      <c r="U19" s="61">
        <v>105659.60000000002</v>
      </c>
      <c r="V19" s="61">
        <v>166845.6799999999</v>
      </c>
      <c r="W19" s="62">
        <f t="shared" si="9"/>
        <v>702665.6599999997</v>
      </c>
      <c r="X19" s="98">
        <v>104707.44</v>
      </c>
      <c r="Y19" s="63">
        <v>590379.2600000001</v>
      </c>
      <c r="AA19" s="96" t="s">
        <v>67</v>
      </c>
      <c r="AB19" s="54" t="s">
        <v>62</v>
      </c>
      <c r="AC19" s="117">
        <f t="shared" si="3"/>
        <v>0.4005312733291846</v>
      </c>
      <c r="AD19" s="67">
        <f t="shared" si="3"/>
        <v>1.3910764314120727</v>
      </c>
      <c r="AE19" s="65">
        <f t="shared" si="4"/>
        <v>0.4766057730756035</v>
      </c>
      <c r="AF19" s="65">
        <f t="shared" si="4"/>
        <v>-0.5346464547715589</v>
      </c>
      <c r="AG19" s="64">
        <f t="shared" si="5"/>
        <v>0.8848115207634888</v>
      </c>
      <c r="AH19" s="66">
        <f t="shared" si="6"/>
        <v>1.0027787347292625</v>
      </c>
      <c r="AI19" s="67">
        <f t="shared" si="7"/>
        <v>0.9096372168581175</v>
      </c>
      <c r="AJ19" s="68">
        <f t="shared" si="8"/>
        <v>0.908444992174515</v>
      </c>
      <c r="AK19" s="68">
        <f t="shared" si="8"/>
        <v>0.2137660895921054</v>
      </c>
      <c r="AL19" s="107">
        <f t="shared" si="8"/>
        <v>0.14253132808222269</v>
      </c>
    </row>
    <row r="20" spans="1:38" ht="13.5">
      <c r="A20" s="96" t="s">
        <v>68</v>
      </c>
      <c r="B20" s="54" t="s">
        <v>62</v>
      </c>
      <c r="C20" s="22">
        <v>77023081.32662596</v>
      </c>
      <c r="D20" s="34">
        <v>10939333.595756313</v>
      </c>
      <c r="E20" s="29">
        <f t="shared" si="0"/>
        <v>87962414.92238227</v>
      </c>
      <c r="F20" s="97">
        <v>4151408.0199999996</v>
      </c>
      <c r="G20" s="60">
        <v>31218523.9</v>
      </c>
      <c r="H20" s="61">
        <v>12618135.790000001</v>
      </c>
      <c r="I20" s="61">
        <v>21365856.950000003</v>
      </c>
      <c r="J20" s="62">
        <f t="shared" si="1"/>
        <v>65202516.64</v>
      </c>
      <c r="K20" s="98">
        <v>6376302.6</v>
      </c>
      <c r="L20" s="63">
        <v>5837210.61</v>
      </c>
      <c r="N20" s="96" t="s">
        <v>68</v>
      </c>
      <c r="O20" s="54" t="s">
        <v>62</v>
      </c>
      <c r="P20" s="22">
        <v>55331099.46335544</v>
      </c>
      <c r="Q20" s="34">
        <v>4602975.146027434</v>
      </c>
      <c r="R20" s="29">
        <f t="shared" si="2"/>
        <v>59934074.60938287</v>
      </c>
      <c r="S20" s="97">
        <v>8975395.95</v>
      </c>
      <c r="T20" s="60">
        <v>17567104.28</v>
      </c>
      <c r="U20" s="61">
        <v>7993865.349999997</v>
      </c>
      <c r="V20" s="61">
        <v>13822646.890000006</v>
      </c>
      <c r="W20" s="62">
        <f t="shared" si="9"/>
        <v>39383616.52</v>
      </c>
      <c r="X20" s="98">
        <v>6132996.06</v>
      </c>
      <c r="Y20" s="63">
        <v>5140182.200000002</v>
      </c>
      <c r="AA20" s="96" t="s">
        <v>68</v>
      </c>
      <c r="AB20" s="54" t="s">
        <v>62</v>
      </c>
      <c r="AC20" s="117">
        <f t="shared" si="3"/>
        <v>0.3920395957003646</v>
      </c>
      <c r="AD20" s="67">
        <f t="shared" si="3"/>
        <v>1.3765788970634416</v>
      </c>
      <c r="AE20" s="65">
        <f t="shared" si="4"/>
        <v>0.4676528418211612</v>
      </c>
      <c r="AF20" s="65">
        <f t="shared" si="4"/>
        <v>-0.5374679798945249</v>
      </c>
      <c r="AG20" s="64">
        <f t="shared" si="5"/>
        <v>0.7771013026627287</v>
      </c>
      <c r="AH20" s="66">
        <f t="shared" si="6"/>
        <v>0.5784773995473924</v>
      </c>
      <c r="AI20" s="67">
        <f t="shared" si="7"/>
        <v>0.5457138650815954</v>
      </c>
      <c r="AJ20" s="68">
        <f t="shared" si="8"/>
        <v>0.6555746374101652</v>
      </c>
      <c r="AK20" s="68">
        <f t="shared" si="8"/>
        <v>0.03967172612206116</v>
      </c>
      <c r="AL20" s="107">
        <f t="shared" si="8"/>
        <v>0.13560383326489833</v>
      </c>
    </row>
    <row r="21" spans="1:38" ht="13.5">
      <c r="A21" s="96" t="s">
        <v>6</v>
      </c>
      <c r="B21" s="54" t="s">
        <v>62</v>
      </c>
      <c r="C21" s="22">
        <v>167082555.80113202</v>
      </c>
      <c r="D21" s="34">
        <v>23730183.01084656</v>
      </c>
      <c r="E21" s="29">
        <f t="shared" si="0"/>
        <v>190812738.81197858</v>
      </c>
      <c r="F21" s="97">
        <v>9005454.61</v>
      </c>
      <c r="G21" s="60">
        <v>86096184.82999997</v>
      </c>
      <c r="H21" s="61">
        <v>25418157.779999994</v>
      </c>
      <c r="I21" s="61">
        <v>30473044.19</v>
      </c>
      <c r="J21" s="62">
        <f t="shared" si="1"/>
        <v>141987386.79999995</v>
      </c>
      <c r="K21" s="98">
        <v>15286940.26</v>
      </c>
      <c r="L21" s="63">
        <v>12662387.019999998</v>
      </c>
      <c r="N21" s="96" t="s">
        <v>6</v>
      </c>
      <c r="O21" s="54" t="s">
        <v>62</v>
      </c>
      <c r="P21" s="22">
        <v>117435594.91867977</v>
      </c>
      <c r="Q21" s="34">
        <v>9769426.776484443</v>
      </c>
      <c r="R21" s="29">
        <f t="shared" si="2"/>
        <v>127205021.69516422</v>
      </c>
      <c r="S21" s="97">
        <v>19049521.39</v>
      </c>
      <c r="T21" s="60">
        <v>46098778.31000001</v>
      </c>
      <c r="U21" s="61">
        <v>15120342.729999999</v>
      </c>
      <c r="V21" s="61">
        <v>18908565.54</v>
      </c>
      <c r="W21" s="62">
        <f t="shared" si="9"/>
        <v>80127686.58000001</v>
      </c>
      <c r="X21" s="98">
        <v>13007788.059999999</v>
      </c>
      <c r="Y21" s="63">
        <v>10909603.420000002</v>
      </c>
      <c r="AA21" s="96" t="s">
        <v>6</v>
      </c>
      <c r="AB21" s="54" t="s">
        <v>62</v>
      </c>
      <c r="AC21" s="117">
        <f t="shared" si="3"/>
        <v>0.42275905288197424</v>
      </c>
      <c r="AD21" s="67">
        <f t="shared" si="3"/>
        <v>1.4290251161886425</v>
      </c>
      <c r="AE21" s="65">
        <f t="shared" si="4"/>
        <v>0.5000409281737692</v>
      </c>
      <c r="AF21" s="65">
        <f t="shared" si="4"/>
        <v>-0.527260846840625</v>
      </c>
      <c r="AG21" s="64">
        <f t="shared" si="5"/>
        <v>0.8676456944483384</v>
      </c>
      <c r="AH21" s="66">
        <f t="shared" si="6"/>
        <v>0.6810569861996769</v>
      </c>
      <c r="AI21" s="67">
        <f t="shared" si="7"/>
        <v>0.6115999981879114</v>
      </c>
      <c r="AJ21" s="68">
        <f t="shared" si="8"/>
        <v>0.7720140548203498</v>
      </c>
      <c r="AK21" s="68">
        <f t="shared" si="8"/>
        <v>0.1752144322683562</v>
      </c>
      <c r="AL21" s="107">
        <f t="shared" si="8"/>
        <v>0.1606642819652555</v>
      </c>
    </row>
    <row r="22" spans="1:38" ht="13.5">
      <c r="A22" s="96" t="s">
        <v>7</v>
      </c>
      <c r="B22" s="54" t="s">
        <v>62</v>
      </c>
      <c r="C22" s="22">
        <v>9168490.078650847</v>
      </c>
      <c r="D22" s="34">
        <v>1302170.3340381961</v>
      </c>
      <c r="E22" s="29">
        <f t="shared" si="0"/>
        <v>10470660.412689043</v>
      </c>
      <c r="F22" s="97">
        <v>494165.42000000004</v>
      </c>
      <c r="G22" s="60">
        <v>706021.7899999997</v>
      </c>
      <c r="H22" s="61">
        <v>123298.52999999997</v>
      </c>
      <c r="I22" s="61">
        <v>284855.2</v>
      </c>
      <c r="J22" s="62">
        <f t="shared" si="1"/>
        <v>1114175.5199999996</v>
      </c>
      <c r="K22" s="98">
        <v>98671.05</v>
      </c>
      <c r="L22" s="63">
        <v>694835.95</v>
      </c>
      <c r="N22" s="96" t="s">
        <v>7</v>
      </c>
      <c r="O22" s="54" t="s">
        <v>62</v>
      </c>
      <c r="P22" s="22">
        <v>6568883.898617225</v>
      </c>
      <c r="Q22" s="34">
        <v>546463.1936782639</v>
      </c>
      <c r="R22" s="29">
        <f t="shared" si="2"/>
        <v>7115347.092295488</v>
      </c>
      <c r="S22" s="97">
        <v>1065555.08</v>
      </c>
      <c r="T22" s="60">
        <v>379618.1799999999</v>
      </c>
      <c r="U22" s="61">
        <v>82771.57999999999</v>
      </c>
      <c r="V22" s="61">
        <v>175000.19000000006</v>
      </c>
      <c r="W22" s="62">
        <f t="shared" si="9"/>
        <v>637389.95</v>
      </c>
      <c r="X22" s="98">
        <v>84484.39</v>
      </c>
      <c r="Y22" s="63">
        <v>610240.2199999999</v>
      </c>
      <c r="AA22" s="96" t="s">
        <v>7</v>
      </c>
      <c r="AB22" s="54" t="s">
        <v>62</v>
      </c>
      <c r="AC22" s="117">
        <f t="shared" si="3"/>
        <v>0.39574549042963736</v>
      </c>
      <c r="AD22" s="67">
        <f t="shared" si="3"/>
        <v>1.3829058372133711</v>
      </c>
      <c r="AE22" s="65">
        <f t="shared" si="4"/>
        <v>0.4715600345100093</v>
      </c>
      <c r="AF22" s="65">
        <f t="shared" si="4"/>
        <v>-0.5362366251400162</v>
      </c>
      <c r="AG22" s="64">
        <f t="shared" si="5"/>
        <v>0.8598208073174998</v>
      </c>
      <c r="AH22" s="66">
        <f t="shared" si="6"/>
        <v>0.4896239747990794</v>
      </c>
      <c r="AI22" s="67">
        <f t="shared" si="7"/>
        <v>0.6277422327370039</v>
      </c>
      <c r="AJ22" s="68">
        <f t="shared" si="8"/>
        <v>0.7480280635111984</v>
      </c>
      <c r="AK22" s="68">
        <f t="shared" si="8"/>
        <v>0.16792048803335158</v>
      </c>
      <c r="AL22" s="107">
        <f t="shared" si="8"/>
        <v>0.13862693284949357</v>
      </c>
    </row>
    <row r="23" spans="1:38" ht="13.5">
      <c r="A23" s="96" t="s">
        <v>8</v>
      </c>
      <c r="B23" s="54" t="s">
        <v>59</v>
      </c>
      <c r="C23" s="22">
        <v>30449343.699151218</v>
      </c>
      <c r="D23" s="34">
        <v>4324619.6173887495</v>
      </c>
      <c r="E23" s="29">
        <f t="shared" si="0"/>
        <v>34773963.316539966</v>
      </c>
      <c r="F23" s="97">
        <v>1641165.84</v>
      </c>
      <c r="G23" s="60">
        <v>10036535.89</v>
      </c>
      <c r="H23" s="61">
        <v>6501734.760000001</v>
      </c>
      <c r="I23" s="61">
        <v>12725977.709999995</v>
      </c>
      <c r="J23" s="62">
        <f t="shared" si="1"/>
        <v>29264248.36</v>
      </c>
      <c r="K23" s="98">
        <v>2660775.6799999997</v>
      </c>
      <c r="L23" s="63">
        <v>2307609.9899999998</v>
      </c>
      <c r="N23" s="96" t="s">
        <v>8</v>
      </c>
      <c r="O23" s="54" t="s">
        <v>59</v>
      </c>
      <c r="P23" s="22">
        <v>21519423.136740282</v>
      </c>
      <c r="Q23" s="34">
        <v>1790193.4141190185</v>
      </c>
      <c r="R23" s="29">
        <f t="shared" si="2"/>
        <v>23309616.550859302</v>
      </c>
      <c r="S23" s="97">
        <v>3490719.41</v>
      </c>
      <c r="T23" s="60">
        <v>4749845.869999999</v>
      </c>
      <c r="U23" s="61">
        <v>3945821.76</v>
      </c>
      <c r="V23" s="61">
        <v>7745993.909999998</v>
      </c>
      <c r="W23" s="62">
        <f t="shared" si="9"/>
        <v>16441661.539999997</v>
      </c>
      <c r="X23" s="98">
        <v>2099354.17</v>
      </c>
      <c r="Y23" s="63">
        <v>1999124.4600000004</v>
      </c>
      <c r="AA23" s="96" t="s">
        <v>8</v>
      </c>
      <c r="AB23" s="54" t="s">
        <v>59</v>
      </c>
      <c r="AC23" s="117">
        <f t="shared" si="3"/>
        <v>0.414970257597882</v>
      </c>
      <c r="AD23" s="67">
        <f t="shared" si="3"/>
        <v>1.415727587466833</v>
      </c>
      <c r="AE23" s="65">
        <f t="shared" si="4"/>
        <v>0.4918290586491023</v>
      </c>
      <c r="AF23" s="65">
        <f t="shared" si="4"/>
        <v>-0.5298488227674536</v>
      </c>
      <c r="AG23" s="64">
        <f t="shared" si="5"/>
        <v>1.1130234884863754</v>
      </c>
      <c r="AH23" s="66">
        <f t="shared" si="6"/>
        <v>0.6477517626138289</v>
      </c>
      <c r="AI23" s="67">
        <f t="shared" si="7"/>
        <v>0.6429108850151417</v>
      </c>
      <c r="AJ23" s="68">
        <f t="shared" si="8"/>
        <v>0.77988388149243</v>
      </c>
      <c r="AK23" s="68">
        <f t="shared" si="8"/>
        <v>0.2674258198177204</v>
      </c>
      <c r="AL23" s="107">
        <f t="shared" si="8"/>
        <v>0.15431031742765988</v>
      </c>
    </row>
    <row r="24" spans="1:38" ht="13.5">
      <c r="A24" s="96" t="s">
        <v>9</v>
      </c>
      <c r="B24" s="54" t="s">
        <v>59</v>
      </c>
      <c r="C24" s="22">
        <v>24087127.582968332</v>
      </c>
      <c r="D24" s="34">
        <v>3421015.0964519554</v>
      </c>
      <c r="E24" s="29">
        <f t="shared" si="0"/>
        <v>27508142.67942029</v>
      </c>
      <c r="F24" s="97">
        <v>1298253.62</v>
      </c>
      <c r="G24" s="60">
        <v>7337570.62</v>
      </c>
      <c r="H24" s="61">
        <v>2578280.21</v>
      </c>
      <c r="I24" s="61">
        <v>6557714.419999997</v>
      </c>
      <c r="J24" s="62">
        <f t="shared" si="1"/>
        <v>16473565.249999996</v>
      </c>
      <c r="K24" s="98">
        <v>1272464.7</v>
      </c>
      <c r="L24" s="63">
        <v>1825448.13</v>
      </c>
      <c r="N24" s="96" t="s">
        <v>9</v>
      </c>
      <c r="O24" s="54" t="s">
        <v>59</v>
      </c>
      <c r="P24" s="22">
        <v>17946833.17447579</v>
      </c>
      <c r="Q24" s="34">
        <v>1492990.8831239238</v>
      </c>
      <c r="R24" s="29">
        <f t="shared" si="2"/>
        <v>19439824.057599712</v>
      </c>
      <c r="S24" s="97">
        <v>2911200.67</v>
      </c>
      <c r="T24" s="60">
        <v>3974740.0900000003</v>
      </c>
      <c r="U24" s="61">
        <v>1539518.0999999996</v>
      </c>
      <c r="V24" s="61">
        <v>3263085.7700000014</v>
      </c>
      <c r="W24" s="62">
        <f t="shared" si="9"/>
        <v>8777343.96</v>
      </c>
      <c r="X24" s="98">
        <v>1116878.92</v>
      </c>
      <c r="Y24" s="63">
        <v>1667235.8699999992</v>
      </c>
      <c r="AA24" s="96" t="s">
        <v>9</v>
      </c>
      <c r="AB24" s="54" t="s">
        <v>59</v>
      </c>
      <c r="AC24" s="117">
        <f t="shared" si="3"/>
        <v>0.34213804456740293</v>
      </c>
      <c r="AD24" s="67">
        <f t="shared" si="3"/>
        <v>1.2913837821258807</v>
      </c>
      <c r="AE24" s="65">
        <f t="shared" si="4"/>
        <v>0.41504072248361656</v>
      </c>
      <c r="AF24" s="65">
        <f t="shared" si="4"/>
        <v>-0.5540487354999131</v>
      </c>
      <c r="AG24" s="64">
        <f t="shared" si="5"/>
        <v>0.8460504218780251</v>
      </c>
      <c r="AH24" s="66">
        <f t="shared" si="6"/>
        <v>0.6747319891854475</v>
      </c>
      <c r="AI24" s="67">
        <f t="shared" si="7"/>
        <v>1.0096665801095366</v>
      </c>
      <c r="AJ24" s="68">
        <f t="shared" si="8"/>
        <v>0.8768280387635619</v>
      </c>
      <c r="AK24" s="68">
        <f t="shared" si="8"/>
        <v>0.13930407066864503</v>
      </c>
      <c r="AL24" s="107">
        <f t="shared" si="8"/>
        <v>0.09489494728781289</v>
      </c>
    </row>
    <row r="25" spans="1:38" ht="13.5">
      <c r="A25" s="96" t="s">
        <v>69</v>
      </c>
      <c r="B25" s="54" t="s">
        <v>62</v>
      </c>
      <c r="C25" s="22">
        <v>8533402.245690268</v>
      </c>
      <c r="D25" s="34">
        <v>1211970.9087788991</v>
      </c>
      <c r="E25" s="29">
        <f t="shared" si="0"/>
        <v>9745373.154469166</v>
      </c>
      <c r="F25" s="97">
        <v>459935.31</v>
      </c>
      <c r="G25" s="60">
        <v>501066.9099999999</v>
      </c>
      <c r="H25" s="61">
        <v>147406.09000000003</v>
      </c>
      <c r="I25" s="61">
        <v>160000.67</v>
      </c>
      <c r="J25" s="62">
        <f t="shared" si="1"/>
        <v>808473.67</v>
      </c>
      <c r="K25" s="98">
        <v>66730.81</v>
      </c>
      <c r="L25" s="63">
        <v>646705.7399999998</v>
      </c>
      <c r="N25" s="96" t="s">
        <v>69</v>
      </c>
      <c r="O25" s="54" t="s">
        <v>62</v>
      </c>
      <c r="P25" s="22">
        <v>6130166.4860188775</v>
      </c>
      <c r="Q25" s="34">
        <v>509966.44291955046</v>
      </c>
      <c r="R25" s="29">
        <f t="shared" si="2"/>
        <v>6640132.928938428</v>
      </c>
      <c r="S25" s="97">
        <v>994389.63</v>
      </c>
      <c r="T25" s="60">
        <v>270068.43</v>
      </c>
      <c r="U25" s="61">
        <v>106592.34999999999</v>
      </c>
      <c r="V25" s="61">
        <v>126204.01999999996</v>
      </c>
      <c r="W25" s="62">
        <f t="shared" si="9"/>
        <v>502864.79999999993</v>
      </c>
      <c r="X25" s="98">
        <v>57532.54</v>
      </c>
      <c r="Y25" s="63">
        <v>569483.9400000001</v>
      </c>
      <c r="AA25" s="96" t="s">
        <v>69</v>
      </c>
      <c r="AB25" s="54" t="s">
        <v>62</v>
      </c>
      <c r="AC25" s="117">
        <f t="shared" si="3"/>
        <v>0.3920343379176521</v>
      </c>
      <c r="AD25" s="67">
        <f t="shared" si="3"/>
        <v>1.3765699206410198</v>
      </c>
      <c r="AE25" s="65">
        <f t="shared" si="4"/>
        <v>0.46764729844454767</v>
      </c>
      <c r="AF25" s="65">
        <f t="shared" si="4"/>
        <v>-0.5374697240155251</v>
      </c>
      <c r="AG25" s="64">
        <f t="shared" si="5"/>
        <v>0.8553331464917981</v>
      </c>
      <c r="AH25" s="66">
        <f t="shared" si="6"/>
        <v>0.3828955830319909</v>
      </c>
      <c r="AI25" s="67">
        <f t="shared" si="7"/>
        <v>0.26779376758363216</v>
      </c>
      <c r="AJ25" s="68">
        <f t="shared" si="8"/>
        <v>0.6077356577752115</v>
      </c>
      <c r="AK25" s="68">
        <f t="shared" si="8"/>
        <v>0.15987943518572267</v>
      </c>
      <c r="AL25" s="107">
        <f t="shared" si="8"/>
        <v>0.1355996097098009</v>
      </c>
    </row>
    <row r="26" spans="1:38" ht="13.5">
      <c r="A26" s="96" t="s">
        <v>38</v>
      </c>
      <c r="B26" s="54" t="s">
        <v>62</v>
      </c>
      <c r="C26" s="22">
        <v>9870573.923203163</v>
      </c>
      <c r="D26" s="34">
        <v>1401884.981329175</v>
      </c>
      <c r="E26" s="29">
        <f t="shared" si="0"/>
        <v>11272458.904532338</v>
      </c>
      <c r="F26" s="97">
        <v>532006.5</v>
      </c>
      <c r="G26" s="60">
        <v>2229296.6599999997</v>
      </c>
      <c r="H26" s="61">
        <v>247161.97000000003</v>
      </c>
      <c r="I26" s="61">
        <v>219712.81</v>
      </c>
      <c r="J26" s="62">
        <f t="shared" si="1"/>
        <v>2696171.44</v>
      </c>
      <c r="K26" s="98">
        <v>315095.56999999995</v>
      </c>
      <c r="L26" s="63">
        <v>748043.5700000002</v>
      </c>
      <c r="N26" s="96" t="s">
        <v>38</v>
      </c>
      <c r="O26" s="54" t="s">
        <v>62</v>
      </c>
      <c r="P26" s="22">
        <v>7029994.952411372</v>
      </c>
      <c r="Q26" s="34">
        <v>584822.8637509443</v>
      </c>
      <c r="R26" s="29">
        <f t="shared" si="2"/>
        <v>7614817.816162316</v>
      </c>
      <c r="S26" s="97">
        <v>1140353.06</v>
      </c>
      <c r="T26" s="60">
        <v>1194173.75</v>
      </c>
      <c r="U26" s="61">
        <v>133576.97999999998</v>
      </c>
      <c r="V26" s="61">
        <v>160595.91</v>
      </c>
      <c r="W26" s="62">
        <f t="shared" si="9"/>
        <v>1488346.64</v>
      </c>
      <c r="X26" s="98">
        <v>266454.98</v>
      </c>
      <c r="Y26" s="63">
        <v>653076.7700000001</v>
      </c>
      <c r="AA26" s="96" t="s">
        <v>38</v>
      </c>
      <c r="AB26" s="54" t="s">
        <v>62</v>
      </c>
      <c r="AC26" s="117">
        <f t="shared" si="3"/>
        <v>0.40406557757448147</v>
      </c>
      <c r="AD26" s="67">
        <f t="shared" si="3"/>
        <v>1.397110421329541</v>
      </c>
      <c r="AE26" s="65">
        <f t="shared" si="4"/>
        <v>0.48033205477440877</v>
      </c>
      <c r="AF26" s="65">
        <f t="shared" si="4"/>
        <v>-0.5334721160830664</v>
      </c>
      <c r="AG26" s="64">
        <f t="shared" si="5"/>
        <v>0.8668109728588489</v>
      </c>
      <c r="AH26" s="66">
        <f t="shared" si="6"/>
        <v>0.8503335679545987</v>
      </c>
      <c r="AI26" s="67">
        <f t="shared" si="7"/>
        <v>0.3681096237133312</v>
      </c>
      <c r="AJ26" s="68">
        <f t="shared" si="8"/>
        <v>0.8115211655263321</v>
      </c>
      <c r="AK26" s="68">
        <f t="shared" si="8"/>
        <v>0.1825471229698914</v>
      </c>
      <c r="AL26" s="107">
        <f t="shared" si="8"/>
        <v>0.14541445104531903</v>
      </c>
    </row>
    <row r="27" spans="1:38" ht="13.5">
      <c r="A27" s="96" t="s">
        <v>70</v>
      </c>
      <c r="B27" s="54" t="s">
        <v>59</v>
      </c>
      <c r="C27" s="22">
        <v>31831522.953682147</v>
      </c>
      <c r="D27" s="34">
        <v>4520925.967303899</v>
      </c>
      <c r="E27" s="29">
        <f t="shared" si="0"/>
        <v>36352448.92098605</v>
      </c>
      <c r="F27" s="97">
        <v>1715662.85</v>
      </c>
      <c r="G27" s="60">
        <v>8105436.370000002</v>
      </c>
      <c r="H27" s="61">
        <v>2428855.81</v>
      </c>
      <c r="I27" s="61">
        <v>4519820.54</v>
      </c>
      <c r="J27" s="62">
        <f t="shared" si="1"/>
        <v>15054112.720000003</v>
      </c>
      <c r="K27" s="98">
        <v>1367813.8900000001</v>
      </c>
      <c r="L27" s="63">
        <v>2412358.79</v>
      </c>
      <c r="N27" s="96" t="s">
        <v>70</v>
      </c>
      <c r="O27" s="54" t="s">
        <v>59</v>
      </c>
      <c r="P27" s="22">
        <v>22484947.865425423</v>
      </c>
      <c r="Q27" s="34">
        <v>1870515.0844295085</v>
      </c>
      <c r="R27" s="29">
        <f t="shared" si="2"/>
        <v>24355462.949854933</v>
      </c>
      <c r="S27" s="97">
        <v>3647339.6</v>
      </c>
      <c r="T27" s="60">
        <v>4430151.5</v>
      </c>
      <c r="U27" s="61">
        <v>1531268.3000000007</v>
      </c>
      <c r="V27" s="61">
        <v>2769011.8599999994</v>
      </c>
      <c r="W27" s="62">
        <f t="shared" si="9"/>
        <v>8730431.66</v>
      </c>
      <c r="X27" s="98">
        <v>1230585.46</v>
      </c>
      <c r="Y27" s="63">
        <v>2088820.3999999997</v>
      </c>
      <c r="AA27" s="96" t="s">
        <v>70</v>
      </c>
      <c r="AB27" s="54" t="s">
        <v>59</v>
      </c>
      <c r="AC27" s="117">
        <f t="shared" si="3"/>
        <v>0.4156814213756188</v>
      </c>
      <c r="AD27" s="67">
        <f t="shared" si="3"/>
        <v>1.416941731684962</v>
      </c>
      <c r="AE27" s="65">
        <f t="shared" si="4"/>
        <v>0.49257885164537885</v>
      </c>
      <c r="AF27" s="65">
        <f t="shared" si="4"/>
        <v>-0.5296125290883251</v>
      </c>
      <c r="AG27" s="64">
        <f t="shared" si="5"/>
        <v>0.8296070393980888</v>
      </c>
      <c r="AH27" s="66">
        <f t="shared" si="6"/>
        <v>0.5861725930067245</v>
      </c>
      <c r="AI27" s="67">
        <f t="shared" si="7"/>
        <v>0.6322864503729504</v>
      </c>
      <c r="AJ27" s="68">
        <f t="shared" si="8"/>
        <v>0.7243262768979744</v>
      </c>
      <c r="AK27" s="68">
        <f t="shared" si="8"/>
        <v>0.11151475006051204</v>
      </c>
      <c r="AL27" s="107">
        <f t="shared" si="8"/>
        <v>0.15489047789843502</v>
      </c>
    </row>
    <row r="28" spans="1:38" ht="13.5">
      <c r="A28" s="96" t="s">
        <v>10</v>
      </c>
      <c r="B28" s="54" t="s">
        <v>62</v>
      </c>
      <c r="C28" s="22">
        <v>23550644.13629917</v>
      </c>
      <c r="D28" s="34">
        <v>3344820.126182876</v>
      </c>
      <c r="E28" s="29">
        <f t="shared" si="0"/>
        <v>26895464.262482047</v>
      </c>
      <c r="F28" s="97">
        <v>1269338.12</v>
      </c>
      <c r="G28" s="60">
        <v>8462767.720000003</v>
      </c>
      <c r="H28" s="61">
        <v>1561953.2200000004</v>
      </c>
      <c r="I28" s="61">
        <v>2625647.549999999</v>
      </c>
      <c r="J28" s="62">
        <f t="shared" si="1"/>
        <v>12650368.490000002</v>
      </c>
      <c r="K28" s="98">
        <v>1284044.0999999999</v>
      </c>
      <c r="L28" s="63">
        <v>1784790.5999999999</v>
      </c>
      <c r="N28" s="96" t="s">
        <v>10</v>
      </c>
      <c r="O28" s="54" t="s">
        <v>62</v>
      </c>
      <c r="P28" s="22">
        <v>16691799.493314585</v>
      </c>
      <c r="Q28" s="34">
        <v>1388585.0625665667</v>
      </c>
      <c r="R28" s="29">
        <f t="shared" si="2"/>
        <v>18080384.55588115</v>
      </c>
      <c r="S28" s="97">
        <v>2707618.52</v>
      </c>
      <c r="T28" s="60">
        <v>4561855.120000001</v>
      </c>
      <c r="U28" s="61">
        <v>964082.85</v>
      </c>
      <c r="V28" s="61">
        <v>2542162.26</v>
      </c>
      <c r="W28" s="62">
        <f t="shared" si="9"/>
        <v>8068100.23</v>
      </c>
      <c r="X28" s="98">
        <v>1110250.3599999999</v>
      </c>
      <c r="Y28" s="63">
        <v>1550644.93</v>
      </c>
      <c r="AA28" s="96" t="s">
        <v>10</v>
      </c>
      <c r="AB28" s="54" t="s">
        <v>62</v>
      </c>
      <c r="AC28" s="117">
        <f t="shared" si="3"/>
        <v>0.41091103722709454</v>
      </c>
      <c r="AD28" s="67">
        <f t="shared" si="3"/>
        <v>1.4087974272174129</v>
      </c>
      <c r="AE28" s="65">
        <f t="shared" si="4"/>
        <v>0.48754934826502594</v>
      </c>
      <c r="AF28" s="65">
        <f t="shared" si="4"/>
        <v>-0.5311975780103616</v>
      </c>
      <c r="AG28" s="64">
        <f t="shared" si="5"/>
        <v>0.8551154075230694</v>
      </c>
      <c r="AH28" s="66">
        <f t="shared" si="6"/>
        <v>0.6201441815918627</v>
      </c>
      <c r="AI28" s="67">
        <f t="shared" si="7"/>
        <v>0.03284026803230056</v>
      </c>
      <c r="AJ28" s="68">
        <f t="shared" si="8"/>
        <v>0.5679488515724602</v>
      </c>
      <c r="AK28" s="68">
        <f t="shared" si="8"/>
        <v>0.1565356303960126</v>
      </c>
      <c r="AL28" s="107">
        <f t="shared" si="8"/>
        <v>0.15099889437616132</v>
      </c>
    </row>
    <row r="29" spans="1:38" ht="13.5">
      <c r="A29" s="96" t="s">
        <v>11</v>
      </c>
      <c r="B29" s="54" t="s">
        <v>63</v>
      </c>
      <c r="C29" s="22">
        <v>10898017.885588132</v>
      </c>
      <c r="D29" s="34">
        <v>1547809.4504868314</v>
      </c>
      <c r="E29" s="29">
        <f t="shared" si="0"/>
        <v>12445827.336074963</v>
      </c>
      <c r="F29" s="97">
        <v>587383.9099999999</v>
      </c>
      <c r="G29" s="60">
        <v>1219002.6000000003</v>
      </c>
      <c r="H29" s="61">
        <v>265891.95</v>
      </c>
      <c r="I29" s="61">
        <v>769859.58</v>
      </c>
      <c r="J29" s="62">
        <f t="shared" si="1"/>
        <v>2254754.1300000004</v>
      </c>
      <c r="K29" s="98">
        <v>214674.52</v>
      </c>
      <c r="L29" s="63">
        <v>825908.61</v>
      </c>
      <c r="N29" s="96" t="s">
        <v>11</v>
      </c>
      <c r="O29" s="54" t="s">
        <v>63</v>
      </c>
      <c r="P29" s="22">
        <v>7874148.620250776</v>
      </c>
      <c r="Q29" s="34">
        <v>655047.7172271712</v>
      </c>
      <c r="R29" s="29">
        <f t="shared" si="2"/>
        <v>8529196.337477949</v>
      </c>
      <c r="S29" s="97">
        <v>1277285.33</v>
      </c>
      <c r="T29" s="60">
        <v>634320.4099999999</v>
      </c>
      <c r="U29" s="61">
        <v>181957.22999999992</v>
      </c>
      <c r="V29" s="61">
        <v>421490.85</v>
      </c>
      <c r="W29" s="62">
        <f t="shared" si="9"/>
        <v>1237768.4899999998</v>
      </c>
      <c r="X29" s="98">
        <v>168667.90000000002</v>
      </c>
      <c r="Y29" s="63">
        <v>731497.4799999999</v>
      </c>
      <c r="AA29" s="96" t="s">
        <v>11</v>
      </c>
      <c r="AB29" s="54" t="s">
        <v>63</v>
      </c>
      <c r="AC29" s="117">
        <f t="shared" si="3"/>
        <v>0.38402491636499625</v>
      </c>
      <c r="AD29" s="67">
        <f t="shared" si="3"/>
        <v>1.3628957246637494</v>
      </c>
      <c r="AE29" s="65">
        <f t="shared" si="4"/>
        <v>0.4592028186040267</v>
      </c>
      <c r="AF29" s="65">
        <f t="shared" si="4"/>
        <v>-0.5401310136396855</v>
      </c>
      <c r="AG29" s="64">
        <f t="shared" si="5"/>
        <v>0.9217458255836359</v>
      </c>
      <c r="AH29" s="66">
        <f t="shared" si="6"/>
        <v>0.4612881829427724</v>
      </c>
      <c r="AI29" s="67">
        <f t="shared" si="7"/>
        <v>0.8265155222230802</v>
      </c>
      <c r="AJ29" s="68">
        <f t="shared" si="8"/>
        <v>0.8216283159704614</v>
      </c>
      <c r="AK29" s="68">
        <f t="shared" si="8"/>
        <v>0.2727645272159074</v>
      </c>
      <c r="AL29" s="107">
        <f t="shared" si="8"/>
        <v>0.1290655574097126</v>
      </c>
    </row>
    <row r="30" spans="1:38" ht="13.5">
      <c r="A30" s="96" t="s">
        <v>12</v>
      </c>
      <c r="B30" s="54" t="s">
        <v>59</v>
      </c>
      <c r="C30" s="22">
        <v>12106007.509980563</v>
      </c>
      <c r="D30" s="34">
        <v>1719376.2231196086</v>
      </c>
      <c r="E30" s="29">
        <f t="shared" si="0"/>
        <v>13825383.733100172</v>
      </c>
      <c r="F30" s="97">
        <v>652492.4199999999</v>
      </c>
      <c r="G30" s="60">
        <v>1705936.9599999993</v>
      </c>
      <c r="H30" s="61">
        <v>854576</v>
      </c>
      <c r="I30" s="61">
        <v>2047802.7099999997</v>
      </c>
      <c r="J30" s="62">
        <f t="shared" si="1"/>
        <v>4608315.669999999</v>
      </c>
      <c r="K30" s="98">
        <v>361538.87</v>
      </c>
      <c r="L30" s="63">
        <v>917456.37</v>
      </c>
      <c r="N30" s="96" t="s">
        <v>12</v>
      </c>
      <c r="O30" s="54" t="s">
        <v>59</v>
      </c>
      <c r="P30" s="22">
        <v>8565134.731181903</v>
      </c>
      <c r="Q30" s="34">
        <v>712530.6142907396</v>
      </c>
      <c r="R30" s="29">
        <f t="shared" si="2"/>
        <v>9277665.345472643</v>
      </c>
      <c r="S30" s="97">
        <v>1389371.92</v>
      </c>
      <c r="T30" s="60">
        <v>895120.28</v>
      </c>
      <c r="U30" s="61">
        <v>524627.6799999999</v>
      </c>
      <c r="V30" s="61">
        <v>1108575.8499999999</v>
      </c>
      <c r="W30" s="62">
        <f t="shared" si="9"/>
        <v>2528323.8099999996</v>
      </c>
      <c r="X30" s="98">
        <v>303281.27</v>
      </c>
      <c r="Y30" s="63">
        <v>795689.1099999999</v>
      </c>
      <c r="AA30" s="96" t="s">
        <v>12</v>
      </c>
      <c r="AB30" s="54" t="s">
        <v>59</v>
      </c>
      <c r="AC30" s="117">
        <f t="shared" si="3"/>
        <v>0.4134053800587507</v>
      </c>
      <c r="AD30" s="67">
        <f t="shared" si="3"/>
        <v>1.4130559285948627</v>
      </c>
      <c r="AE30" s="65">
        <f t="shared" si="4"/>
        <v>0.49017917959788715</v>
      </c>
      <c r="AF30" s="65">
        <f t="shared" si="4"/>
        <v>-0.5303687870703476</v>
      </c>
      <c r="AG30" s="64">
        <f t="shared" si="5"/>
        <v>0.9058186906456853</v>
      </c>
      <c r="AH30" s="66">
        <f t="shared" si="6"/>
        <v>0.6289190078571534</v>
      </c>
      <c r="AI30" s="67">
        <f t="shared" si="7"/>
        <v>0.8472373451036299</v>
      </c>
      <c r="AJ30" s="68">
        <f t="shared" si="8"/>
        <v>0.8226762140882578</v>
      </c>
      <c r="AK30" s="68">
        <f t="shared" si="8"/>
        <v>0.19209099196926993</v>
      </c>
      <c r="AL30" s="107">
        <f t="shared" si="8"/>
        <v>0.15303371438626345</v>
      </c>
    </row>
    <row r="31" spans="1:38" ht="13.5">
      <c r="A31" s="96" t="s">
        <v>71</v>
      </c>
      <c r="B31" s="54" t="s">
        <v>59</v>
      </c>
      <c r="C31" s="22">
        <v>17312112.96459333</v>
      </c>
      <c r="D31" s="34">
        <v>2458782.168996877</v>
      </c>
      <c r="E31" s="29">
        <f t="shared" si="0"/>
        <v>19770895.133590207</v>
      </c>
      <c r="F31" s="97">
        <v>933092.31</v>
      </c>
      <c r="G31" s="60">
        <v>3493543.529999999</v>
      </c>
      <c r="H31" s="61">
        <v>1980037.8499999994</v>
      </c>
      <c r="I31" s="61">
        <v>3955901.600000001</v>
      </c>
      <c r="J31" s="62">
        <f t="shared" si="1"/>
        <v>9429482.979999999</v>
      </c>
      <c r="K31" s="98">
        <v>799124.48</v>
      </c>
      <c r="L31" s="63">
        <v>1312002.1400000001</v>
      </c>
      <c r="N31" s="96" t="s">
        <v>71</v>
      </c>
      <c r="O31" s="54" t="s">
        <v>59</v>
      </c>
      <c r="P31" s="22">
        <v>12471526.04121581</v>
      </c>
      <c r="Q31" s="34">
        <v>1037501.9646730334</v>
      </c>
      <c r="R31" s="29">
        <f t="shared" si="2"/>
        <v>13509028.005888844</v>
      </c>
      <c r="S31" s="97">
        <v>2023037.4100000001</v>
      </c>
      <c r="T31" s="60">
        <v>1801961.7699999993</v>
      </c>
      <c r="U31" s="61">
        <v>1194939.1699999997</v>
      </c>
      <c r="V31" s="61">
        <v>2340894.2499999995</v>
      </c>
      <c r="W31" s="62">
        <f t="shared" si="9"/>
        <v>5337795.189999999</v>
      </c>
      <c r="X31" s="98">
        <v>675355.4199999999</v>
      </c>
      <c r="Y31" s="63">
        <v>1158587.36</v>
      </c>
      <c r="AA31" s="96" t="s">
        <v>71</v>
      </c>
      <c r="AB31" s="54" t="s">
        <v>59</v>
      </c>
      <c r="AC31" s="117">
        <f t="shared" si="3"/>
        <v>0.3881310841496366</v>
      </c>
      <c r="AD31" s="67">
        <f t="shared" si="3"/>
        <v>1.3699060365362845</v>
      </c>
      <c r="AE31" s="65">
        <f t="shared" si="4"/>
        <v>0.4635320265063996</v>
      </c>
      <c r="AF31" s="65">
        <f t="shared" si="4"/>
        <v>-0.5387666558276845</v>
      </c>
      <c r="AG31" s="64">
        <f t="shared" si="5"/>
        <v>0.9387445328543236</v>
      </c>
      <c r="AH31" s="66">
        <f t="shared" si="6"/>
        <v>0.6570197878775703</v>
      </c>
      <c r="AI31" s="67">
        <f t="shared" si="7"/>
        <v>0.6899104263253248</v>
      </c>
      <c r="AJ31" s="68">
        <f t="shared" si="8"/>
        <v>0.7665501661932446</v>
      </c>
      <c r="AK31" s="68">
        <f t="shared" si="8"/>
        <v>0.1832650724858329</v>
      </c>
      <c r="AL31" s="107">
        <f t="shared" si="8"/>
        <v>0.13241537522038915</v>
      </c>
    </row>
    <row r="32" spans="1:38" ht="13.5">
      <c r="A32" s="96" t="s">
        <v>40</v>
      </c>
      <c r="B32" s="54" t="s">
        <v>62</v>
      </c>
      <c r="C32" s="22">
        <v>8656400.051586878</v>
      </c>
      <c r="D32" s="34">
        <v>1229439.8805088573</v>
      </c>
      <c r="E32" s="29">
        <f t="shared" si="0"/>
        <v>9885839.932095734</v>
      </c>
      <c r="F32" s="97">
        <v>466564.67000000004</v>
      </c>
      <c r="G32" s="60">
        <v>555747.3599999998</v>
      </c>
      <c r="H32" s="61">
        <v>159642.91999999998</v>
      </c>
      <c r="I32" s="61">
        <v>196264.08000000005</v>
      </c>
      <c r="J32" s="62">
        <f t="shared" si="1"/>
        <v>911654.3599999999</v>
      </c>
      <c r="K32" s="98">
        <v>87793.77</v>
      </c>
      <c r="L32" s="63">
        <v>656027.1099999999</v>
      </c>
      <c r="N32" s="96" t="s">
        <v>40</v>
      </c>
      <c r="O32" s="54" t="s">
        <v>62</v>
      </c>
      <c r="P32" s="22">
        <v>6264652.05496823</v>
      </c>
      <c r="Q32" s="34">
        <v>521154.2511752531</v>
      </c>
      <c r="R32" s="29">
        <f t="shared" si="2"/>
        <v>6785806.306143483</v>
      </c>
      <c r="S32" s="97">
        <v>1016204.87</v>
      </c>
      <c r="T32" s="60">
        <v>301505.8600000001</v>
      </c>
      <c r="U32" s="61">
        <v>95303.49000000003</v>
      </c>
      <c r="V32" s="61">
        <v>103725.68999999997</v>
      </c>
      <c r="W32" s="62">
        <f t="shared" si="9"/>
        <v>500535.04000000015</v>
      </c>
      <c r="X32" s="98">
        <v>77418.2</v>
      </c>
      <c r="Y32" s="63">
        <v>581977.4800000001</v>
      </c>
      <c r="AA32" s="96" t="s">
        <v>40</v>
      </c>
      <c r="AB32" s="54" t="s">
        <v>62</v>
      </c>
      <c r="AC32" s="117">
        <f t="shared" si="3"/>
        <v>0.38178465070886936</v>
      </c>
      <c r="AD32" s="67">
        <f t="shared" si="3"/>
        <v>1.3590710000663946</v>
      </c>
      <c r="AE32" s="65">
        <f t="shared" si="4"/>
        <v>0.4568408654909082</v>
      </c>
      <c r="AF32" s="65">
        <f t="shared" si="4"/>
        <v>-0.540875384704661</v>
      </c>
      <c r="AG32" s="64">
        <f t="shared" si="5"/>
        <v>0.8432390003962098</v>
      </c>
      <c r="AH32" s="66">
        <f t="shared" si="6"/>
        <v>0.6751004606442002</v>
      </c>
      <c r="AI32" s="67">
        <f t="shared" si="7"/>
        <v>0.892145330631207</v>
      </c>
      <c r="AJ32" s="68">
        <f t="shared" si="8"/>
        <v>0.8213597193914728</v>
      </c>
      <c r="AK32" s="68">
        <f t="shared" si="8"/>
        <v>0.13401977829502632</v>
      </c>
      <c r="AL32" s="107">
        <f t="shared" si="8"/>
        <v>0.1272379646030286</v>
      </c>
    </row>
    <row r="33" spans="1:38" ht="13.5">
      <c r="A33" s="96" t="s">
        <v>72</v>
      </c>
      <c r="B33" s="71" t="s">
        <v>59</v>
      </c>
      <c r="C33" s="23">
        <v>14229781.077438414</v>
      </c>
      <c r="D33" s="35">
        <v>2021008.7615239075</v>
      </c>
      <c r="E33" s="30">
        <f t="shared" si="0"/>
        <v>16250789.838962322</v>
      </c>
      <c r="F33" s="97">
        <v>766960.06</v>
      </c>
      <c r="G33" s="60">
        <v>2243977.68</v>
      </c>
      <c r="H33" s="61">
        <v>954869.0699999998</v>
      </c>
      <c r="I33" s="61">
        <v>2469278.3999999985</v>
      </c>
      <c r="J33" s="62">
        <f t="shared" si="1"/>
        <v>5668125.1499999985</v>
      </c>
      <c r="K33" s="98">
        <v>405247.14</v>
      </c>
      <c r="L33" s="63">
        <v>1078406.9799999997</v>
      </c>
      <c r="N33" s="96" t="s">
        <v>72</v>
      </c>
      <c r="O33" s="71" t="s">
        <v>59</v>
      </c>
      <c r="P33" s="23">
        <v>10416136.200410295</v>
      </c>
      <c r="Q33" s="35">
        <v>866514.7902921806</v>
      </c>
      <c r="R33" s="30">
        <f t="shared" si="2"/>
        <v>11282650.990702476</v>
      </c>
      <c r="S33" s="97">
        <v>1689627.49</v>
      </c>
      <c r="T33" s="60">
        <v>1198200.65</v>
      </c>
      <c r="U33" s="61">
        <v>655192.1100000001</v>
      </c>
      <c r="V33" s="61">
        <v>1474098.9599999997</v>
      </c>
      <c r="W33" s="62">
        <f t="shared" si="9"/>
        <v>3327491.7199999997</v>
      </c>
      <c r="X33" s="98">
        <v>342496.39999999997</v>
      </c>
      <c r="Y33" s="63">
        <v>967644.5399999999</v>
      </c>
      <c r="AA33" s="96" t="s">
        <v>72</v>
      </c>
      <c r="AB33" s="54" t="s">
        <v>59</v>
      </c>
      <c r="AC33" s="117">
        <f t="shared" si="3"/>
        <v>0.3661285532036245</v>
      </c>
      <c r="AD33" s="67">
        <f t="shared" si="3"/>
        <v>1.3323419105661687</v>
      </c>
      <c r="AE33" s="65">
        <f t="shared" si="4"/>
        <v>0.44033435513992814</v>
      </c>
      <c r="AF33" s="65">
        <f t="shared" si="4"/>
        <v>-0.5460774256223778</v>
      </c>
      <c r="AG33" s="64">
        <f t="shared" si="5"/>
        <v>0.8727895699272075</v>
      </c>
      <c r="AH33" s="66">
        <f t="shared" si="6"/>
        <v>0.45738792550478014</v>
      </c>
      <c r="AI33" s="67">
        <f t="shared" si="7"/>
        <v>0.6751103331624351</v>
      </c>
      <c r="AJ33" s="68">
        <f t="shared" si="8"/>
        <v>0.7034227661429009</v>
      </c>
      <c r="AK33" s="68">
        <f t="shared" si="8"/>
        <v>0.18321576518760496</v>
      </c>
      <c r="AL33" s="107">
        <f t="shared" si="8"/>
        <v>0.11446604142467431</v>
      </c>
    </row>
    <row r="34" spans="1:38" ht="13.5">
      <c r="A34" s="96" t="s">
        <v>73</v>
      </c>
      <c r="B34" s="54" t="s">
        <v>59</v>
      </c>
      <c r="C34" s="22">
        <v>9737784.39253545</v>
      </c>
      <c r="D34" s="34">
        <v>1383025.323302278</v>
      </c>
      <c r="E34" s="29">
        <f t="shared" si="0"/>
        <v>11120809.715837728</v>
      </c>
      <c r="F34" s="97">
        <v>524849.37</v>
      </c>
      <c r="G34" s="60">
        <v>768095.1799999997</v>
      </c>
      <c r="H34" s="61">
        <v>381962.26</v>
      </c>
      <c r="I34" s="61">
        <v>823355.7499999999</v>
      </c>
      <c r="J34" s="62">
        <f t="shared" si="1"/>
        <v>1973413.1899999995</v>
      </c>
      <c r="K34" s="98">
        <v>145690.71</v>
      </c>
      <c r="L34" s="63">
        <v>737980.0900000002</v>
      </c>
      <c r="N34" s="96" t="s">
        <v>73</v>
      </c>
      <c r="O34" s="54" t="s">
        <v>59</v>
      </c>
      <c r="P34" s="22">
        <v>7054244.420225607</v>
      </c>
      <c r="Q34" s="34">
        <v>586840.1686434168</v>
      </c>
      <c r="R34" s="29">
        <f t="shared" si="2"/>
        <v>7641084.588869024</v>
      </c>
      <c r="S34" s="97">
        <v>1144286.62</v>
      </c>
      <c r="T34" s="60">
        <v>415096.28999999975</v>
      </c>
      <c r="U34" s="61">
        <v>234569.93999999997</v>
      </c>
      <c r="V34" s="61">
        <v>528889.8400000001</v>
      </c>
      <c r="W34" s="62">
        <f t="shared" si="9"/>
        <v>1178556.0699999998</v>
      </c>
      <c r="X34" s="98">
        <v>127118.65</v>
      </c>
      <c r="Y34" s="63">
        <v>655329.5</v>
      </c>
      <c r="AA34" s="96" t="s">
        <v>73</v>
      </c>
      <c r="AB34" s="54" t="s">
        <v>59</v>
      </c>
      <c r="AC34" s="117">
        <f t="shared" si="3"/>
        <v>0.3804149406300297</v>
      </c>
      <c r="AD34" s="67">
        <f t="shared" si="3"/>
        <v>1.3567325435465363</v>
      </c>
      <c r="AE34" s="65">
        <f t="shared" si="4"/>
        <v>0.45539675506769206</v>
      </c>
      <c r="AF34" s="65">
        <f t="shared" si="4"/>
        <v>-0.5413305016185543</v>
      </c>
      <c r="AG34" s="64">
        <f t="shared" si="5"/>
        <v>0.8504024210864427</v>
      </c>
      <c r="AH34" s="66">
        <f t="shared" si="6"/>
        <v>0.6283512712668984</v>
      </c>
      <c r="AI34" s="67">
        <f t="shared" si="7"/>
        <v>0.5567622739737252</v>
      </c>
      <c r="AJ34" s="68">
        <f t="shared" si="8"/>
        <v>0.6744330119143163</v>
      </c>
      <c r="AK34" s="68">
        <f t="shared" si="8"/>
        <v>0.14610019851532408</v>
      </c>
      <c r="AL34" s="107">
        <f t="shared" si="8"/>
        <v>0.12612066143825396</v>
      </c>
    </row>
    <row r="35" spans="1:38" ht="13.5">
      <c r="A35" s="96" t="s">
        <v>13</v>
      </c>
      <c r="B35" s="54" t="s">
        <v>59</v>
      </c>
      <c r="C35" s="22">
        <v>43685007.03535542</v>
      </c>
      <c r="D35" s="34">
        <v>6204437.122765632</v>
      </c>
      <c r="E35" s="29">
        <f t="shared" si="0"/>
        <v>49889444.15812105</v>
      </c>
      <c r="F35" s="97">
        <v>2354544.71</v>
      </c>
      <c r="G35" s="60">
        <v>19327890.310000002</v>
      </c>
      <c r="H35" s="61">
        <v>6852202.309999998</v>
      </c>
      <c r="I35" s="61">
        <v>13231338.980000002</v>
      </c>
      <c r="J35" s="62">
        <f t="shared" si="1"/>
        <v>39411431.6</v>
      </c>
      <c r="K35" s="98">
        <v>3892654.88</v>
      </c>
      <c r="L35" s="63">
        <v>3310677.600000001</v>
      </c>
      <c r="N35" s="96" t="s">
        <v>13</v>
      </c>
      <c r="O35" s="54" t="s">
        <v>59</v>
      </c>
      <c r="P35" s="22">
        <v>30196031.18680293</v>
      </c>
      <c r="Q35" s="34">
        <v>2511997.4554919917</v>
      </c>
      <c r="R35" s="29">
        <f t="shared" si="2"/>
        <v>32708028.64229492</v>
      </c>
      <c r="S35" s="97">
        <v>4898173.7</v>
      </c>
      <c r="T35" s="60">
        <v>10422619.080000002</v>
      </c>
      <c r="U35" s="61">
        <v>4190426.7199999993</v>
      </c>
      <c r="V35" s="61">
        <v>8054642.490000001</v>
      </c>
      <c r="W35" s="62">
        <f t="shared" si="9"/>
        <v>22667688.290000003</v>
      </c>
      <c r="X35" s="98">
        <v>3380870.96</v>
      </c>
      <c r="Y35" s="63">
        <v>2805169.2899999986</v>
      </c>
      <c r="AA35" s="96" t="s">
        <v>13</v>
      </c>
      <c r="AB35" s="54" t="s">
        <v>59</v>
      </c>
      <c r="AC35" s="117">
        <f t="shared" si="3"/>
        <v>0.44671353546779335</v>
      </c>
      <c r="AD35" s="67">
        <f t="shared" si="3"/>
        <v>1.4699217386549668</v>
      </c>
      <c r="AE35" s="65">
        <f t="shared" si="4"/>
        <v>0.5252965779053023</v>
      </c>
      <c r="AF35" s="65">
        <f t="shared" si="4"/>
        <v>-0.5193015082335688</v>
      </c>
      <c r="AG35" s="64">
        <f t="shared" si="5"/>
        <v>0.8544177966830193</v>
      </c>
      <c r="AH35" s="66">
        <f t="shared" si="6"/>
        <v>0.6352039464849535</v>
      </c>
      <c r="AI35" s="67">
        <f t="shared" si="7"/>
        <v>0.6426972390676524</v>
      </c>
      <c r="AJ35" s="68">
        <f t="shared" si="8"/>
        <v>0.7386612651360045</v>
      </c>
      <c r="AK35" s="68">
        <f t="shared" si="8"/>
        <v>0.1513763542161337</v>
      </c>
      <c r="AL35" s="107">
        <f t="shared" si="8"/>
        <v>0.18020599034862617</v>
      </c>
    </row>
    <row r="36" spans="1:38" ht="13.5">
      <c r="A36" s="96" t="s">
        <v>74</v>
      </c>
      <c r="B36" s="54" t="s">
        <v>62</v>
      </c>
      <c r="C36" s="22">
        <v>89718825.52325885</v>
      </c>
      <c r="D36" s="34">
        <v>12742468.170759927</v>
      </c>
      <c r="E36" s="29">
        <f t="shared" si="0"/>
        <v>102461293.69401878</v>
      </c>
      <c r="F36" s="97">
        <v>4835686.210000001</v>
      </c>
      <c r="G36" s="60">
        <v>32614681.080000002</v>
      </c>
      <c r="H36" s="61">
        <v>14611221.189999996</v>
      </c>
      <c r="I36" s="61">
        <v>24896472.62999999</v>
      </c>
      <c r="J36" s="62">
        <f t="shared" si="1"/>
        <v>72122374.89999999</v>
      </c>
      <c r="K36" s="98">
        <v>6820710.08</v>
      </c>
      <c r="L36" s="63">
        <v>6799360.250000001</v>
      </c>
      <c r="N36" s="96" t="s">
        <v>74</v>
      </c>
      <c r="O36" s="54" t="s">
        <v>62</v>
      </c>
      <c r="P36" s="22">
        <v>63059380.11139712</v>
      </c>
      <c r="Q36" s="34">
        <v>5245888.156784069</v>
      </c>
      <c r="R36" s="29">
        <f t="shared" si="2"/>
        <v>68305268.26818119</v>
      </c>
      <c r="S36" s="97">
        <v>10229019.67</v>
      </c>
      <c r="T36" s="60">
        <v>17286500.96000001</v>
      </c>
      <c r="U36" s="61">
        <v>8763848.7</v>
      </c>
      <c r="V36" s="61">
        <v>14701613.4</v>
      </c>
      <c r="W36" s="62">
        <f t="shared" si="9"/>
        <v>40751963.06000001</v>
      </c>
      <c r="X36" s="98">
        <v>5808716.78</v>
      </c>
      <c r="Y36" s="63">
        <v>5858128.740000003</v>
      </c>
      <c r="AA36" s="96" t="s">
        <v>74</v>
      </c>
      <c r="AB36" s="54" t="s">
        <v>62</v>
      </c>
      <c r="AC36" s="117">
        <f t="shared" si="3"/>
        <v>0.42276732446095533</v>
      </c>
      <c r="AD36" s="67">
        <f t="shared" si="3"/>
        <v>1.4290392379565238</v>
      </c>
      <c r="AE36" s="65">
        <f t="shared" si="4"/>
        <v>0.500049649050988</v>
      </c>
      <c r="AF36" s="65">
        <f t="shared" si="4"/>
        <v>-0.5272580984292896</v>
      </c>
      <c r="AG36" s="64">
        <f t="shared" si="5"/>
        <v>0.8867138673967936</v>
      </c>
      <c r="AH36" s="66">
        <f t="shared" si="6"/>
        <v>0.6672151346017643</v>
      </c>
      <c r="AI36" s="67">
        <f t="shared" si="7"/>
        <v>0.6934517289102426</v>
      </c>
      <c r="AJ36" s="68">
        <f t="shared" si="8"/>
        <v>0.7697889741854309</v>
      </c>
      <c r="AK36" s="68">
        <f t="shared" si="8"/>
        <v>0.1742197697578225</v>
      </c>
      <c r="AL36" s="107">
        <f t="shared" si="8"/>
        <v>0.16067101830199748</v>
      </c>
    </row>
    <row r="37" spans="1:38" ht="13.5">
      <c r="A37" s="96" t="s">
        <v>14</v>
      </c>
      <c r="B37" s="54" t="s">
        <v>62</v>
      </c>
      <c r="C37" s="22">
        <v>12630809.60078245</v>
      </c>
      <c r="D37" s="34">
        <v>1793912.129034446</v>
      </c>
      <c r="E37" s="29">
        <f t="shared" si="0"/>
        <v>14424721.729816897</v>
      </c>
      <c r="F37" s="97">
        <v>680778.3300000001</v>
      </c>
      <c r="G37" s="60">
        <v>2000944.0200000003</v>
      </c>
      <c r="H37" s="61">
        <v>606793.6999999997</v>
      </c>
      <c r="I37" s="61">
        <v>1876135.13</v>
      </c>
      <c r="J37" s="62">
        <f t="shared" si="1"/>
        <v>4483872.85</v>
      </c>
      <c r="K37" s="98">
        <v>432576.59</v>
      </c>
      <c r="L37" s="63">
        <v>957228.6099999998</v>
      </c>
      <c r="N37" s="96" t="s">
        <v>14</v>
      </c>
      <c r="O37" s="54" t="s">
        <v>62</v>
      </c>
      <c r="P37" s="22">
        <v>8964261.175920276</v>
      </c>
      <c r="Q37" s="34">
        <v>745733.8060413346</v>
      </c>
      <c r="R37" s="29">
        <f t="shared" si="2"/>
        <v>9709994.98196161</v>
      </c>
      <c r="S37" s="97">
        <v>1454115.22</v>
      </c>
      <c r="T37" s="60">
        <v>1037484.6799999995</v>
      </c>
      <c r="U37" s="61">
        <v>387135.3999999999</v>
      </c>
      <c r="V37" s="61">
        <v>1007539.55</v>
      </c>
      <c r="W37" s="62">
        <f t="shared" si="9"/>
        <v>2432159.6299999994</v>
      </c>
      <c r="X37" s="98">
        <v>357586.16000000003</v>
      </c>
      <c r="Y37" s="63">
        <v>832767.3599999998</v>
      </c>
      <c r="AA37" s="96" t="s">
        <v>14</v>
      </c>
      <c r="AB37" s="54" t="s">
        <v>62</v>
      </c>
      <c r="AC37" s="117">
        <f t="shared" si="3"/>
        <v>0.4090184737936047</v>
      </c>
      <c r="AD37" s="67">
        <f t="shared" si="3"/>
        <v>1.4055663220597148</v>
      </c>
      <c r="AE37" s="65">
        <f t="shared" si="4"/>
        <v>0.4855539839736167</v>
      </c>
      <c r="AF37" s="65">
        <f t="shared" si="4"/>
        <v>-0.5318264188170727</v>
      </c>
      <c r="AG37" s="64">
        <f t="shared" si="5"/>
        <v>0.9286492211142832</v>
      </c>
      <c r="AH37" s="66">
        <f t="shared" si="6"/>
        <v>0.567393991869511</v>
      </c>
      <c r="AI37" s="67">
        <f t="shared" si="7"/>
        <v>0.8620957658684463</v>
      </c>
      <c r="AJ37" s="68">
        <f t="shared" si="8"/>
        <v>0.8435767104645187</v>
      </c>
      <c r="AK37" s="68">
        <f t="shared" si="8"/>
        <v>0.2097128982844303</v>
      </c>
      <c r="AL37" s="107">
        <f t="shared" si="8"/>
        <v>0.1494550050568746</v>
      </c>
    </row>
    <row r="38" spans="1:38" ht="13.5">
      <c r="A38" s="96" t="s">
        <v>75</v>
      </c>
      <c r="B38" s="54" t="s">
        <v>62</v>
      </c>
      <c r="C38" s="22">
        <v>9645364.253467882</v>
      </c>
      <c r="D38" s="34">
        <v>1369899.1964995996</v>
      </c>
      <c r="E38" s="29">
        <f t="shared" si="0"/>
        <v>11015263.449967481</v>
      </c>
      <c r="F38" s="97">
        <v>519868.1</v>
      </c>
      <c r="G38" s="60">
        <v>502401.1800000002</v>
      </c>
      <c r="H38" s="61">
        <v>354378.45000000007</v>
      </c>
      <c r="I38" s="61">
        <v>611150.8699999993</v>
      </c>
      <c r="J38" s="62">
        <f t="shared" si="1"/>
        <v>1467930.4999999995</v>
      </c>
      <c r="K38" s="98">
        <v>80290.73999999999</v>
      </c>
      <c r="L38" s="63">
        <v>730975.9999999998</v>
      </c>
      <c r="N38" s="96" t="s">
        <v>75</v>
      </c>
      <c r="O38" s="54" t="s">
        <v>62</v>
      </c>
      <c r="P38" s="22">
        <v>6934234.2989000585</v>
      </c>
      <c r="Q38" s="34">
        <v>576856.5679000576</v>
      </c>
      <c r="R38" s="29">
        <f t="shared" si="2"/>
        <v>7511090.866800116</v>
      </c>
      <c r="S38" s="97">
        <v>1124819.48</v>
      </c>
      <c r="T38" s="60">
        <v>276948.4499999999</v>
      </c>
      <c r="U38" s="61">
        <v>202198.47999999995</v>
      </c>
      <c r="V38" s="61">
        <v>370719.97000000003</v>
      </c>
      <c r="W38" s="62">
        <f t="shared" si="9"/>
        <v>849866.8999999999</v>
      </c>
      <c r="X38" s="98">
        <v>74126.70999999999</v>
      </c>
      <c r="Y38" s="63">
        <v>644180.7300000002</v>
      </c>
      <c r="AA38" s="96" t="s">
        <v>75</v>
      </c>
      <c r="AB38" s="54" t="s">
        <v>62</v>
      </c>
      <c r="AC38" s="117">
        <f aca="true" t="shared" si="10" ref="AC38:AD69">+C38/P38-1</f>
        <v>0.3909775524887984</v>
      </c>
      <c r="AD38" s="67">
        <f t="shared" si="10"/>
        <v>1.3747657090678027</v>
      </c>
      <c r="AE38" s="65">
        <f aca="true" t="shared" si="11" ref="AE38:AF69">+E38/R38-1</f>
        <v>0.46653311021122246</v>
      </c>
      <c r="AF38" s="65">
        <f t="shared" si="11"/>
        <v>-0.5378208599303419</v>
      </c>
      <c r="AG38" s="64">
        <f aca="true" t="shared" si="12" ref="AG38:AG69">+G38/T38-1</f>
        <v>0.8140602700610904</v>
      </c>
      <c r="AH38" s="66">
        <f aca="true" t="shared" si="13" ref="AH38:AH69">+H38/U38-1</f>
        <v>0.7526266765210112</v>
      </c>
      <c r="AI38" s="67">
        <f aca="true" t="shared" si="14" ref="AI38:AI69">+I38/V38-1</f>
        <v>0.6485512501525053</v>
      </c>
      <c r="AJ38" s="68">
        <f aca="true" t="shared" si="15" ref="AJ38:AL69">+J38/W38-1</f>
        <v>0.7272475254654578</v>
      </c>
      <c r="AK38" s="68">
        <f t="shared" si="15"/>
        <v>0.08315531607972337</v>
      </c>
      <c r="AL38" s="107">
        <f t="shared" si="15"/>
        <v>0.1347374517086215</v>
      </c>
    </row>
    <row r="39" spans="1:38" ht="13.5">
      <c r="A39" s="96" t="s">
        <v>37</v>
      </c>
      <c r="B39" s="54" t="s">
        <v>62</v>
      </c>
      <c r="C39" s="22">
        <v>9124169.64021324</v>
      </c>
      <c r="D39" s="34">
        <v>1295875.6486941606</v>
      </c>
      <c r="E39" s="29">
        <f t="shared" si="0"/>
        <v>10420045.288907401</v>
      </c>
      <c r="F39" s="97">
        <v>491776.63</v>
      </c>
      <c r="G39" s="60">
        <v>689887.1300000001</v>
      </c>
      <c r="H39" s="61">
        <v>384747.1000000001</v>
      </c>
      <c r="I39" s="61">
        <v>796664.4800000001</v>
      </c>
      <c r="J39" s="62">
        <f t="shared" si="1"/>
        <v>1871298.7100000004</v>
      </c>
      <c r="K39" s="98">
        <v>140409.25</v>
      </c>
      <c r="L39" s="63">
        <v>691477.1600000001</v>
      </c>
      <c r="N39" s="96" t="s">
        <v>37</v>
      </c>
      <c r="O39" s="54" t="s">
        <v>62</v>
      </c>
      <c r="P39" s="22">
        <v>6558367.54777942</v>
      </c>
      <c r="Q39" s="34">
        <v>545588.3420667325</v>
      </c>
      <c r="R39" s="29">
        <f t="shared" si="2"/>
        <v>7103955.889846153</v>
      </c>
      <c r="S39" s="97">
        <v>1063849.19</v>
      </c>
      <c r="T39" s="60">
        <v>367559.29000000015</v>
      </c>
      <c r="U39" s="61">
        <v>268241.2299999999</v>
      </c>
      <c r="V39" s="61">
        <v>495624.11000000004</v>
      </c>
      <c r="W39" s="62">
        <f t="shared" si="9"/>
        <v>1131424.6300000001</v>
      </c>
      <c r="X39" s="98">
        <v>119186.27</v>
      </c>
      <c r="Y39" s="63">
        <v>609263.2200000001</v>
      </c>
      <c r="AA39" s="96" t="s">
        <v>37</v>
      </c>
      <c r="AB39" s="54" t="s">
        <v>62</v>
      </c>
      <c r="AC39" s="117">
        <f t="shared" si="10"/>
        <v>0.39122572404508915</v>
      </c>
      <c r="AD39" s="67">
        <f t="shared" si="10"/>
        <v>1.3751894033975867</v>
      </c>
      <c r="AE39" s="65">
        <f t="shared" si="11"/>
        <v>0.46679476202843695</v>
      </c>
      <c r="AF39" s="65">
        <f t="shared" si="11"/>
        <v>-0.5377383988044395</v>
      </c>
      <c r="AG39" s="64">
        <f t="shared" si="12"/>
        <v>0.8769410779958788</v>
      </c>
      <c r="AH39" s="66">
        <f t="shared" si="13"/>
        <v>0.4343324477001549</v>
      </c>
      <c r="AI39" s="67">
        <f t="shared" si="14"/>
        <v>0.6073965408987065</v>
      </c>
      <c r="AJ39" s="68">
        <f t="shared" si="15"/>
        <v>0.6539313891372509</v>
      </c>
      <c r="AK39" s="68">
        <f t="shared" si="15"/>
        <v>0.1780656446417863</v>
      </c>
      <c r="AL39" s="107">
        <f t="shared" si="15"/>
        <v>0.1349399361412298</v>
      </c>
    </row>
    <row r="40" spans="1:38" ht="13.5">
      <c r="A40" s="96" t="s">
        <v>15</v>
      </c>
      <c r="B40" s="54" t="s">
        <v>59</v>
      </c>
      <c r="C40" s="22">
        <v>12783182.58099236</v>
      </c>
      <c r="D40" s="34">
        <v>1815553.1596552187</v>
      </c>
      <c r="E40" s="29">
        <f t="shared" si="0"/>
        <v>14598735.740647579</v>
      </c>
      <c r="F40" s="97">
        <v>688990.96</v>
      </c>
      <c r="G40" s="60">
        <v>2205225.37</v>
      </c>
      <c r="H40" s="61">
        <v>220942.51999999996</v>
      </c>
      <c r="I40" s="61">
        <v>973585.3400000002</v>
      </c>
      <c r="J40" s="62">
        <f t="shared" si="1"/>
        <v>3399753.2300000004</v>
      </c>
      <c r="K40" s="98">
        <v>309143.47</v>
      </c>
      <c r="L40" s="63">
        <v>968776.2200000001</v>
      </c>
      <c r="N40" s="96" t="s">
        <v>15</v>
      </c>
      <c r="O40" s="54" t="s">
        <v>59</v>
      </c>
      <c r="P40" s="22">
        <v>9243130.055783974</v>
      </c>
      <c r="Q40" s="34">
        <v>768932.8123047692</v>
      </c>
      <c r="R40" s="29">
        <f t="shared" si="2"/>
        <v>10012062.868088743</v>
      </c>
      <c r="S40" s="97">
        <v>1499351.23</v>
      </c>
      <c r="T40" s="60">
        <v>1185921.4999999998</v>
      </c>
      <c r="U40" s="61">
        <v>149815.05999999994</v>
      </c>
      <c r="V40" s="61">
        <v>599788.6300000001</v>
      </c>
      <c r="W40" s="62">
        <f t="shared" si="9"/>
        <v>1935525.1899999997</v>
      </c>
      <c r="X40" s="98">
        <v>264868.51</v>
      </c>
      <c r="Y40" s="63">
        <v>858673.8900000001</v>
      </c>
      <c r="AA40" s="96" t="s">
        <v>15</v>
      </c>
      <c r="AB40" s="54" t="s">
        <v>59</v>
      </c>
      <c r="AC40" s="117">
        <f t="shared" si="10"/>
        <v>0.3829928286028135</v>
      </c>
      <c r="AD40" s="67">
        <f t="shared" si="10"/>
        <v>1.361133678524331</v>
      </c>
      <c r="AE40" s="65">
        <f t="shared" si="11"/>
        <v>0.4581146695730258</v>
      </c>
      <c r="AF40" s="65">
        <f t="shared" si="11"/>
        <v>-0.5404739421863148</v>
      </c>
      <c r="AG40" s="64">
        <f t="shared" si="12"/>
        <v>0.8595036602338355</v>
      </c>
      <c r="AH40" s="66">
        <f t="shared" si="13"/>
        <v>0.4747684244828261</v>
      </c>
      <c r="AI40" s="67">
        <f t="shared" si="14"/>
        <v>0.6232140645947224</v>
      </c>
      <c r="AJ40" s="68">
        <f t="shared" si="15"/>
        <v>0.7565016707429166</v>
      </c>
      <c r="AK40" s="68">
        <f t="shared" si="15"/>
        <v>0.16715826279235668</v>
      </c>
      <c r="AL40" s="107">
        <f t="shared" si="15"/>
        <v>0.12822368454687716</v>
      </c>
    </row>
    <row r="41" spans="1:38" ht="13.5">
      <c r="A41" s="96" t="s">
        <v>16</v>
      </c>
      <c r="B41" s="54" t="s">
        <v>62</v>
      </c>
      <c r="C41" s="22">
        <v>9987559.26652103</v>
      </c>
      <c r="D41" s="34">
        <v>1418500.0228768028</v>
      </c>
      <c r="E41" s="29">
        <f t="shared" si="0"/>
        <v>11406059.289397832</v>
      </c>
      <c r="F41" s="97">
        <v>538311.8</v>
      </c>
      <c r="G41" s="60">
        <v>1046419.6900000001</v>
      </c>
      <c r="H41" s="61">
        <v>185127.67000000004</v>
      </c>
      <c r="I41" s="61">
        <v>445774.9099999999</v>
      </c>
      <c r="J41" s="62">
        <f t="shared" si="1"/>
        <v>1677322.27</v>
      </c>
      <c r="K41" s="98">
        <v>146602.38</v>
      </c>
      <c r="L41" s="63">
        <v>756909.2900000002</v>
      </c>
      <c r="N41" s="96" t="s">
        <v>16</v>
      </c>
      <c r="O41" s="54" t="s">
        <v>62</v>
      </c>
      <c r="P41" s="22">
        <v>7161140.033447539</v>
      </c>
      <c r="Q41" s="34">
        <v>595732.777965337</v>
      </c>
      <c r="R41" s="29">
        <f t="shared" si="2"/>
        <v>7756872.8114128765</v>
      </c>
      <c r="S41" s="97">
        <v>1161626.43</v>
      </c>
      <c r="T41" s="60">
        <v>560581.38</v>
      </c>
      <c r="U41" s="61">
        <v>121167.64999999997</v>
      </c>
      <c r="V41" s="61">
        <v>237979.8999999999</v>
      </c>
      <c r="W41" s="62">
        <f t="shared" si="9"/>
        <v>919728.9299999999</v>
      </c>
      <c r="X41" s="98">
        <v>123963.94</v>
      </c>
      <c r="Y41" s="63">
        <v>665259.9000000004</v>
      </c>
      <c r="AA41" s="96" t="s">
        <v>16</v>
      </c>
      <c r="AB41" s="54" t="s">
        <v>62</v>
      </c>
      <c r="AC41" s="117">
        <f t="shared" si="10"/>
        <v>0.39468844623511523</v>
      </c>
      <c r="AD41" s="67">
        <f t="shared" si="10"/>
        <v>1.3811011838588794</v>
      </c>
      <c r="AE41" s="65">
        <f t="shared" si="11"/>
        <v>0.4704455734552999</v>
      </c>
      <c r="AF41" s="65">
        <f t="shared" si="11"/>
        <v>-0.5365878512251137</v>
      </c>
      <c r="AG41" s="64">
        <f t="shared" si="12"/>
        <v>0.8666686538892892</v>
      </c>
      <c r="AH41" s="66">
        <f t="shared" si="13"/>
        <v>0.5278638316415323</v>
      </c>
      <c r="AI41" s="67">
        <f t="shared" si="14"/>
        <v>0.8731620191453147</v>
      </c>
      <c r="AJ41" s="68">
        <f t="shared" si="15"/>
        <v>0.8237137218245381</v>
      </c>
      <c r="AK41" s="68">
        <f t="shared" si="15"/>
        <v>0.1826211719311277</v>
      </c>
      <c r="AL41" s="107">
        <f t="shared" si="15"/>
        <v>0.13776478937028935</v>
      </c>
    </row>
    <row r="42" spans="1:38" ht="13.5">
      <c r="A42" s="96" t="s">
        <v>17</v>
      </c>
      <c r="B42" s="54" t="s">
        <v>59</v>
      </c>
      <c r="C42" s="22">
        <v>29297871.22299899</v>
      </c>
      <c r="D42" s="34">
        <v>4161079.7884698785</v>
      </c>
      <c r="E42" s="29">
        <f t="shared" si="0"/>
        <v>33458951.01146887</v>
      </c>
      <c r="F42" s="97">
        <v>1579103.5</v>
      </c>
      <c r="G42" s="60">
        <v>12524672.699999994</v>
      </c>
      <c r="H42" s="61">
        <v>2192044.05</v>
      </c>
      <c r="I42" s="61">
        <v>5581484.5600000005</v>
      </c>
      <c r="J42" s="62">
        <f t="shared" si="1"/>
        <v>20298201.309999995</v>
      </c>
      <c r="K42" s="98">
        <v>2000708.65</v>
      </c>
      <c r="L42" s="63">
        <v>2220345.44</v>
      </c>
      <c r="N42" s="96" t="s">
        <v>17</v>
      </c>
      <c r="O42" s="54" t="s">
        <v>59</v>
      </c>
      <c r="P42" s="22">
        <v>21201334.454340294</v>
      </c>
      <c r="Q42" s="34">
        <v>1763731.7259631662</v>
      </c>
      <c r="R42" s="29">
        <f t="shared" si="2"/>
        <v>22965066.18030346</v>
      </c>
      <c r="S42" s="97">
        <v>3439121.46</v>
      </c>
      <c r="T42" s="60">
        <v>6783793.909999999</v>
      </c>
      <c r="U42" s="61">
        <v>1507730.78</v>
      </c>
      <c r="V42" s="61">
        <v>3210729.440000001</v>
      </c>
      <c r="W42" s="62">
        <f t="shared" si="9"/>
        <v>11502254.13</v>
      </c>
      <c r="X42" s="98">
        <v>1755690.69</v>
      </c>
      <c r="Y42" s="63">
        <v>1969574.4600000007</v>
      </c>
      <c r="AA42" s="96" t="s">
        <v>17</v>
      </c>
      <c r="AB42" s="54" t="s">
        <v>59</v>
      </c>
      <c r="AC42" s="117">
        <f t="shared" si="10"/>
        <v>0.3818880734180008</v>
      </c>
      <c r="AD42" s="67">
        <f t="shared" si="10"/>
        <v>1.3592475699202673</v>
      </c>
      <c r="AE42" s="65">
        <f t="shared" si="11"/>
        <v>0.4569499059473967</v>
      </c>
      <c r="AF42" s="65">
        <f t="shared" si="11"/>
        <v>-0.540841020485505</v>
      </c>
      <c r="AG42" s="64">
        <f t="shared" si="12"/>
        <v>0.8462637376906981</v>
      </c>
      <c r="AH42" s="66">
        <f t="shared" si="13"/>
        <v>0.45386966896039604</v>
      </c>
      <c r="AI42" s="67">
        <f t="shared" si="14"/>
        <v>0.7383852063224607</v>
      </c>
      <c r="AJ42" s="68">
        <f t="shared" si="15"/>
        <v>0.76471507937375</v>
      </c>
      <c r="AK42" s="68">
        <f t="shared" si="15"/>
        <v>0.13955645000316075</v>
      </c>
      <c r="AL42" s="107">
        <f t="shared" si="15"/>
        <v>0.12732241664019095</v>
      </c>
    </row>
    <row r="43" spans="1:38" ht="13.5">
      <c r="A43" s="96" t="s">
        <v>18</v>
      </c>
      <c r="B43" s="54" t="s">
        <v>59</v>
      </c>
      <c r="C43" s="22">
        <v>13380134.222739186</v>
      </c>
      <c r="D43" s="34">
        <v>1900336.2277580204</v>
      </c>
      <c r="E43" s="29">
        <f t="shared" si="0"/>
        <v>15280470.450497206</v>
      </c>
      <c r="F43" s="97">
        <v>721165.6000000001</v>
      </c>
      <c r="G43" s="60">
        <v>2255732.9199999985</v>
      </c>
      <c r="H43" s="61">
        <v>1073715.9700000007</v>
      </c>
      <c r="I43" s="61">
        <v>2304327.460000001</v>
      </c>
      <c r="J43" s="62">
        <f t="shared" si="1"/>
        <v>5633776.35</v>
      </c>
      <c r="K43" s="98">
        <v>501990.04</v>
      </c>
      <c r="L43" s="63">
        <v>1014016.34</v>
      </c>
      <c r="N43" s="96" t="s">
        <v>18</v>
      </c>
      <c r="O43" s="54" t="s">
        <v>59</v>
      </c>
      <c r="P43" s="22">
        <v>9649184.919897843</v>
      </c>
      <c r="Q43" s="34">
        <v>802712.3768817848</v>
      </c>
      <c r="R43" s="29">
        <f t="shared" si="2"/>
        <v>10451897.296779629</v>
      </c>
      <c r="S43" s="97">
        <v>1565218.4</v>
      </c>
      <c r="T43" s="60">
        <v>1174585.9800000002</v>
      </c>
      <c r="U43" s="61">
        <v>728469.2500000002</v>
      </c>
      <c r="V43" s="61">
        <v>1447010.8400000005</v>
      </c>
      <c r="W43" s="62">
        <f t="shared" si="9"/>
        <v>3350066.070000001</v>
      </c>
      <c r="X43" s="98">
        <v>425923.14</v>
      </c>
      <c r="Y43" s="63">
        <v>896395.8700000002</v>
      </c>
      <c r="AA43" s="96" t="s">
        <v>18</v>
      </c>
      <c r="AB43" s="54" t="s">
        <v>59</v>
      </c>
      <c r="AC43" s="117">
        <f t="shared" si="10"/>
        <v>0.3866595296715325</v>
      </c>
      <c r="AD43" s="67">
        <f t="shared" si="10"/>
        <v>1.3673937047539537</v>
      </c>
      <c r="AE43" s="65">
        <f t="shared" si="11"/>
        <v>0.46198053966769526</v>
      </c>
      <c r="AF43" s="65">
        <f t="shared" si="11"/>
        <v>-0.5392556080352747</v>
      </c>
      <c r="AG43" s="64">
        <f t="shared" si="12"/>
        <v>0.9204493825134863</v>
      </c>
      <c r="AH43" s="66">
        <f t="shared" si="13"/>
        <v>0.47393451405121123</v>
      </c>
      <c r="AI43" s="67">
        <f t="shared" si="14"/>
        <v>0.5924742208565625</v>
      </c>
      <c r="AJ43" s="68">
        <f t="shared" si="15"/>
        <v>0.6816911166172903</v>
      </c>
      <c r="AK43" s="68">
        <f t="shared" si="15"/>
        <v>0.17859302032756408</v>
      </c>
      <c r="AL43" s="107">
        <f t="shared" si="15"/>
        <v>0.13121487273251242</v>
      </c>
    </row>
    <row r="44" spans="1:38" ht="13.5">
      <c r="A44" s="96" t="s">
        <v>76</v>
      </c>
      <c r="B44" s="54" t="s">
        <v>63</v>
      </c>
      <c r="C44" s="22">
        <v>13787435.616287887</v>
      </c>
      <c r="D44" s="34">
        <v>1958183.898109601</v>
      </c>
      <c r="E44" s="29">
        <f t="shared" si="0"/>
        <v>15745619.514397489</v>
      </c>
      <c r="F44" s="97">
        <v>743118.42</v>
      </c>
      <c r="G44" s="60">
        <v>1834988.0000000002</v>
      </c>
      <c r="H44" s="61">
        <v>2273015.83</v>
      </c>
      <c r="I44" s="61">
        <v>2126349.05</v>
      </c>
      <c r="J44" s="62">
        <f t="shared" si="1"/>
        <v>6234352.88</v>
      </c>
      <c r="K44" s="98">
        <v>364787.4</v>
      </c>
      <c r="L44" s="63">
        <v>1044883.75</v>
      </c>
      <c r="N44" s="96" t="s">
        <v>76</v>
      </c>
      <c r="O44" s="54" t="s">
        <v>63</v>
      </c>
      <c r="P44" s="22">
        <v>9923352.37232817</v>
      </c>
      <c r="Q44" s="34">
        <v>825520.2730130054</v>
      </c>
      <c r="R44" s="29">
        <f t="shared" si="2"/>
        <v>10748872.645341175</v>
      </c>
      <c r="S44" s="97">
        <v>1609691.79</v>
      </c>
      <c r="T44" s="60">
        <v>993062.35</v>
      </c>
      <c r="U44" s="61">
        <v>1370164.17</v>
      </c>
      <c r="V44" s="61">
        <v>1688947.2100000004</v>
      </c>
      <c r="W44" s="62">
        <f t="shared" si="9"/>
        <v>4052173.7300000004</v>
      </c>
      <c r="X44" s="98">
        <v>319410.44</v>
      </c>
      <c r="Y44" s="63">
        <v>921865.6699999999</v>
      </c>
      <c r="AA44" s="96" t="s">
        <v>76</v>
      </c>
      <c r="AB44" s="54" t="s">
        <v>63</v>
      </c>
      <c r="AC44" s="117">
        <f t="shared" si="10"/>
        <v>0.3893929288185849</v>
      </c>
      <c r="AD44" s="67">
        <f t="shared" si="10"/>
        <v>1.372060338339809</v>
      </c>
      <c r="AE44" s="65">
        <f t="shared" si="11"/>
        <v>0.4648624124523446</v>
      </c>
      <c r="AF44" s="65">
        <f t="shared" si="11"/>
        <v>-0.5383473876076612</v>
      </c>
      <c r="AG44" s="64">
        <f t="shared" si="12"/>
        <v>0.8478074412951013</v>
      </c>
      <c r="AH44" s="66">
        <f t="shared" si="13"/>
        <v>0.658936848421602</v>
      </c>
      <c r="AI44" s="67">
        <f t="shared" si="14"/>
        <v>0.2589789884551805</v>
      </c>
      <c r="AJ44" s="68">
        <f t="shared" si="15"/>
        <v>0.5385206300125733</v>
      </c>
      <c r="AK44" s="68">
        <f t="shared" si="15"/>
        <v>0.14206473651894425</v>
      </c>
      <c r="AL44" s="107">
        <f t="shared" si="15"/>
        <v>0.13344469156769878</v>
      </c>
    </row>
    <row r="45" spans="1:38" ht="13.5">
      <c r="A45" s="96" t="s">
        <v>77</v>
      </c>
      <c r="B45" s="54" t="s">
        <v>63</v>
      </c>
      <c r="C45" s="22">
        <v>11098490.566428004</v>
      </c>
      <c r="D45" s="34">
        <v>1576281.9225662472</v>
      </c>
      <c r="E45" s="29">
        <f t="shared" si="0"/>
        <v>12674772.488994252</v>
      </c>
      <c r="F45" s="97">
        <v>598189.04</v>
      </c>
      <c r="G45" s="60">
        <v>2166167.57</v>
      </c>
      <c r="H45" s="61">
        <v>441126.25999999995</v>
      </c>
      <c r="I45" s="61">
        <v>871682.7999999997</v>
      </c>
      <c r="J45" s="62">
        <f t="shared" si="1"/>
        <v>3478976.6299999994</v>
      </c>
      <c r="K45" s="98">
        <v>315116.54000000004</v>
      </c>
      <c r="L45" s="63">
        <v>841101.4800000002</v>
      </c>
      <c r="N45" s="96" t="s">
        <v>77</v>
      </c>
      <c r="O45" s="54" t="s">
        <v>63</v>
      </c>
      <c r="P45" s="22">
        <v>7971765.100380528</v>
      </c>
      <c r="Q45" s="34">
        <v>663168.3986565634</v>
      </c>
      <c r="R45" s="29">
        <f t="shared" si="2"/>
        <v>8634933.49903709</v>
      </c>
      <c r="S45" s="97">
        <v>1293119.94</v>
      </c>
      <c r="T45" s="60">
        <v>1165492.42</v>
      </c>
      <c r="U45" s="61">
        <v>294429.6500000002</v>
      </c>
      <c r="V45" s="61">
        <v>502956.45</v>
      </c>
      <c r="W45" s="62">
        <f t="shared" si="9"/>
        <v>1962878.52</v>
      </c>
      <c r="X45" s="98">
        <v>270649.11</v>
      </c>
      <c r="Y45" s="63">
        <v>740565.88</v>
      </c>
      <c r="AA45" s="96" t="s">
        <v>77</v>
      </c>
      <c r="AB45" s="54" t="s">
        <v>63</v>
      </c>
      <c r="AC45" s="117">
        <f t="shared" si="10"/>
        <v>0.3922249873993682</v>
      </c>
      <c r="AD45" s="67">
        <f t="shared" si="10"/>
        <v>1.376895409611579</v>
      </c>
      <c r="AE45" s="65">
        <f t="shared" si="11"/>
        <v>0.46784830368498564</v>
      </c>
      <c r="AF45" s="65">
        <f t="shared" si="11"/>
        <v>-0.5374063754673831</v>
      </c>
      <c r="AG45" s="64">
        <f t="shared" si="12"/>
        <v>0.8585857212181611</v>
      </c>
      <c r="AH45" s="66">
        <f t="shared" si="13"/>
        <v>0.49823993609339157</v>
      </c>
      <c r="AI45" s="67">
        <f t="shared" si="14"/>
        <v>0.7331178474796369</v>
      </c>
      <c r="AJ45" s="68">
        <f t="shared" si="15"/>
        <v>0.7723850939078998</v>
      </c>
      <c r="AK45" s="68">
        <f t="shared" si="15"/>
        <v>0.16429919167293794</v>
      </c>
      <c r="AL45" s="107">
        <f t="shared" si="15"/>
        <v>0.13575510662197976</v>
      </c>
    </row>
    <row r="46" spans="1:38" ht="13.5">
      <c r="A46" s="96" t="s">
        <v>41</v>
      </c>
      <c r="B46" s="54" t="s">
        <v>59</v>
      </c>
      <c r="C46" s="22">
        <v>8867179.811133169</v>
      </c>
      <c r="D46" s="34">
        <v>1259376.2329008393</v>
      </c>
      <c r="E46" s="29">
        <f t="shared" si="0"/>
        <v>10126556.044034008</v>
      </c>
      <c r="F46" s="97">
        <v>477925.32999999996</v>
      </c>
      <c r="G46" s="60">
        <v>679151.8</v>
      </c>
      <c r="H46" s="61">
        <v>103251.04999999999</v>
      </c>
      <c r="I46" s="61">
        <v>232136.17</v>
      </c>
      <c r="J46" s="62">
        <f t="shared" si="1"/>
        <v>1014539.0200000001</v>
      </c>
      <c r="K46" s="98">
        <v>95244.4</v>
      </c>
      <c r="L46" s="63">
        <v>672001.1300000001</v>
      </c>
      <c r="N46" s="96" t="s">
        <v>41</v>
      </c>
      <c r="O46" s="54" t="s">
        <v>59</v>
      </c>
      <c r="P46" s="22">
        <v>6375011.877877912</v>
      </c>
      <c r="Q46" s="34">
        <v>530335.0469103835</v>
      </c>
      <c r="R46" s="29">
        <f t="shared" si="2"/>
        <v>6905346.924788295</v>
      </c>
      <c r="S46" s="97">
        <v>1034106.61</v>
      </c>
      <c r="T46" s="60">
        <v>373010.4800000002</v>
      </c>
      <c r="U46" s="61">
        <v>66703.90999999999</v>
      </c>
      <c r="V46" s="61">
        <v>120157.64999999998</v>
      </c>
      <c r="W46" s="62">
        <f t="shared" si="9"/>
        <v>559872.0400000002</v>
      </c>
      <c r="X46" s="98">
        <v>87511.45</v>
      </c>
      <c r="Y46" s="63">
        <v>592229.7700000001</v>
      </c>
      <c r="AA46" s="96" t="s">
        <v>41</v>
      </c>
      <c r="AB46" s="54" t="s">
        <v>59</v>
      </c>
      <c r="AC46" s="117">
        <f t="shared" si="10"/>
        <v>0.39092757488082364</v>
      </c>
      <c r="AD46" s="67">
        <f t="shared" si="10"/>
        <v>1.374680384103768</v>
      </c>
      <c r="AE46" s="65">
        <f t="shared" si="11"/>
        <v>0.4664804179037636</v>
      </c>
      <c r="AF46" s="65">
        <f t="shared" si="11"/>
        <v>-0.5378374672607499</v>
      </c>
      <c r="AG46" s="64">
        <f t="shared" si="12"/>
        <v>0.8207311494304386</v>
      </c>
      <c r="AH46" s="66">
        <f t="shared" si="13"/>
        <v>0.5479010150979156</v>
      </c>
      <c r="AI46" s="67">
        <f t="shared" si="14"/>
        <v>0.9319300102823254</v>
      </c>
      <c r="AJ46" s="68">
        <f t="shared" si="15"/>
        <v>0.8120908841956098</v>
      </c>
      <c r="AK46" s="68">
        <f t="shared" si="15"/>
        <v>0.08836500823606497</v>
      </c>
      <c r="AL46" s="107">
        <f t="shared" si="15"/>
        <v>0.13469663978560198</v>
      </c>
    </row>
    <row r="47" spans="1:38" ht="13.5">
      <c r="A47" s="96" t="s">
        <v>78</v>
      </c>
      <c r="B47" s="54" t="s">
        <v>63</v>
      </c>
      <c r="C47" s="22">
        <v>11773776.006343624</v>
      </c>
      <c r="D47" s="34">
        <v>1672190.4810445532</v>
      </c>
      <c r="E47" s="29">
        <f t="shared" si="0"/>
        <v>13445966.487388177</v>
      </c>
      <c r="F47" s="97">
        <v>634585.73</v>
      </c>
      <c r="G47" s="60">
        <v>1484597.45</v>
      </c>
      <c r="H47" s="61">
        <v>786806.2800000003</v>
      </c>
      <c r="I47" s="61">
        <v>2036848.1899999995</v>
      </c>
      <c r="J47" s="62">
        <f t="shared" si="1"/>
        <v>4308251.92</v>
      </c>
      <c r="K47" s="98">
        <v>270014.55</v>
      </c>
      <c r="L47" s="63">
        <v>892278.12</v>
      </c>
      <c r="N47" s="96" t="s">
        <v>78</v>
      </c>
      <c r="O47" s="54" t="s">
        <v>63</v>
      </c>
      <c r="P47" s="22">
        <v>8401327.101661256</v>
      </c>
      <c r="Q47" s="34">
        <v>698903.5138946493</v>
      </c>
      <c r="R47" s="29">
        <f t="shared" si="2"/>
        <v>9100230.615555905</v>
      </c>
      <c r="S47" s="97">
        <v>1362800.27</v>
      </c>
      <c r="T47" s="60">
        <v>814541.1900000001</v>
      </c>
      <c r="U47" s="61">
        <v>526948.8499999997</v>
      </c>
      <c r="V47" s="61">
        <v>1177257.72</v>
      </c>
      <c r="W47" s="62">
        <f t="shared" si="9"/>
        <v>2518747.76</v>
      </c>
      <c r="X47" s="98">
        <v>244836.97</v>
      </c>
      <c r="Y47" s="63">
        <v>780471.61</v>
      </c>
      <c r="AA47" s="96" t="s">
        <v>78</v>
      </c>
      <c r="AB47" s="54" t="s">
        <v>63</v>
      </c>
      <c r="AC47" s="117">
        <f t="shared" si="10"/>
        <v>0.4014185930238936</v>
      </c>
      <c r="AD47" s="67">
        <f t="shared" si="10"/>
        <v>1.392591320261432</v>
      </c>
      <c r="AE47" s="65">
        <f t="shared" si="11"/>
        <v>0.4775412904815495</v>
      </c>
      <c r="AF47" s="65">
        <f t="shared" si="11"/>
        <v>-0.5343516258622403</v>
      </c>
      <c r="AG47" s="64">
        <f t="shared" si="12"/>
        <v>0.8226180188628642</v>
      </c>
      <c r="AH47" s="66">
        <f t="shared" si="13"/>
        <v>0.49313596566346174</v>
      </c>
      <c r="AI47" s="67">
        <f t="shared" si="14"/>
        <v>0.7301633749320409</v>
      </c>
      <c r="AJ47" s="68">
        <f t="shared" si="15"/>
        <v>0.71047374747839</v>
      </c>
      <c r="AK47" s="68">
        <f t="shared" si="15"/>
        <v>0.10283406137561646</v>
      </c>
      <c r="AL47" s="107">
        <f t="shared" si="15"/>
        <v>0.14325506343529915</v>
      </c>
    </row>
    <row r="48" spans="1:38" ht="13.5">
      <c r="A48" s="96" t="s">
        <v>79</v>
      </c>
      <c r="B48" s="54" t="s">
        <v>62</v>
      </c>
      <c r="C48" s="22">
        <v>14748914.27495177</v>
      </c>
      <c r="D48" s="34">
        <v>2094739.533266833</v>
      </c>
      <c r="E48" s="29">
        <f t="shared" si="0"/>
        <v>16843653.808218606</v>
      </c>
      <c r="F48" s="97">
        <v>794940.4199999999</v>
      </c>
      <c r="G48" s="60">
        <v>3143087.080000001</v>
      </c>
      <c r="H48" s="61">
        <v>1338820.04</v>
      </c>
      <c r="I48" s="61">
        <v>2646962.2000000007</v>
      </c>
      <c r="J48" s="62">
        <f t="shared" si="1"/>
        <v>7128869.320000002</v>
      </c>
      <c r="K48" s="98">
        <v>613110.25</v>
      </c>
      <c r="L48" s="63">
        <v>1117749.6</v>
      </c>
      <c r="N48" s="96" t="s">
        <v>79</v>
      </c>
      <c r="O48" s="54" t="s">
        <v>62</v>
      </c>
      <c r="P48" s="22">
        <v>10625968.330068164</v>
      </c>
      <c r="Q48" s="34">
        <v>883970.6530352088</v>
      </c>
      <c r="R48" s="29">
        <f t="shared" si="2"/>
        <v>11509938.983103372</v>
      </c>
      <c r="S48" s="97">
        <v>1723664.8900000001</v>
      </c>
      <c r="T48" s="60">
        <v>1679646.0200000003</v>
      </c>
      <c r="U48" s="61">
        <v>830602.36</v>
      </c>
      <c r="V48" s="61">
        <v>1607510.92</v>
      </c>
      <c r="W48" s="62">
        <f t="shared" si="9"/>
        <v>4117759.3000000003</v>
      </c>
      <c r="X48" s="98">
        <v>520628.45</v>
      </c>
      <c r="Y48" s="63">
        <v>987137.6599999996</v>
      </c>
      <c r="AA48" s="96" t="s">
        <v>79</v>
      </c>
      <c r="AB48" s="54" t="s">
        <v>62</v>
      </c>
      <c r="AC48" s="117">
        <f t="shared" si="10"/>
        <v>0.38800660954512356</v>
      </c>
      <c r="AD48" s="67">
        <f t="shared" si="10"/>
        <v>1.3696935255421865</v>
      </c>
      <c r="AE48" s="65">
        <f t="shared" si="11"/>
        <v>0.46340079065103157</v>
      </c>
      <c r="AF48" s="65">
        <f t="shared" si="11"/>
        <v>-0.538808022016391</v>
      </c>
      <c r="AG48" s="64">
        <f t="shared" si="12"/>
        <v>0.8712794497021465</v>
      </c>
      <c r="AH48" s="66">
        <f t="shared" si="13"/>
        <v>0.61186640500275</v>
      </c>
      <c r="AI48" s="67">
        <f t="shared" si="14"/>
        <v>0.6466215980666563</v>
      </c>
      <c r="AJ48" s="68">
        <f t="shared" si="15"/>
        <v>0.7312496434650761</v>
      </c>
      <c r="AK48" s="68">
        <f t="shared" si="15"/>
        <v>0.1776349333195295</v>
      </c>
      <c r="AL48" s="107">
        <f t="shared" si="15"/>
        <v>0.13231380514851443</v>
      </c>
    </row>
    <row r="49" spans="1:38" ht="13.5">
      <c r="A49" s="96" t="s">
        <v>80</v>
      </c>
      <c r="B49" s="54" t="s">
        <v>59</v>
      </c>
      <c r="C49" s="22">
        <v>27817259.366821755</v>
      </c>
      <c r="D49" s="34">
        <v>3950793.3815697217</v>
      </c>
      <c r="E49" s="29">
        <f t="shared" si="0"/>
        <v>31768052.748391476</v>
      </c>
      <c r="F49" s="97">
        <v>1499301.15</v>
      </c>
      <c r="G49" s="60">
        <v>8761132.7</v>
      </c>
      <c r="H49" s="61">
        <v>2630510.86</v>
      </c>
      <c r="I49" s="61">
        <v>7696517.309999998</v>
      </c>
      <c r="J49" s="62">
        <f t="shared" si="1"/>
        <v>19088160.869999997</v>
      </c>
      <c r="K49" s="98">
        <v>1555651.47</v>
      </c>
      <c r="L49" s="63">
        <v>2108136.8900000006</v>
      </c>
      <c r="N49" s="96" t="s">
        <v>80</v>
      </c>
      <c r="O49" s="54" t="s">
        <v>59</v>
      </c>
      <c r="P49" s="22">
        <v>20659185.638207767</v>
      </c>
      <c r="Q49" s="34">
        <v>1718630.5522957433</v>
      </c>
      <c r="R49" s="29">
        <f t="shared" si="2"/>
        <v>22377816.19050351</v>
      </c>
      <c r="S49" s="97">
        <v>3351178.1399999997</v>
      </c>
      <c r="T49" s="60">
        <v>4725102.91</v>
      </c>
      <c r="U49" s="61">
        <v>1622668.9900000002</v>
      </c>
      <c r="V49" s="61">
        <v>4364598.89</v>
      </c>
      <c r="W49" s="62">
        <f t="shared" si="9"/>
        <v>10712370.79</v>
      </c>
      <c r="X49" s="98">
        <v>1349616.73</v>
      </c>
      <c r="Y49" s="63">
        <v>1919209.5999999992</v>
      </c>
      <c r="AA49" s="96" t="s">
        <v>80</v>
      </c>
      <c r="AB49" s="54" t="s">
        <v>59</v>
      </c>
      <c r="AC49" s="117">
        <f t="shared" si="10"/>
        <v>0.34648382825776114</v>
      </c>
      <c r="AD49" s="67">
        <f t="shared" si="10"/>
        <v>1.2988031815751557</v>
      </c>
      <c r="AE49" s="65">
        <f t="shared" si="11"/>
        <v>0.4196225618241025</v>
      </c>
      <c r="AF49" s="65">
        <f t="shared" si="11"/>
        <v>-0.5526047594712467</v>
      </c>
      <c r="AG49" s="64">
        <f t="shared" si="12"/>
        <v>0.8541675952619621</v>
      </c>
      <c r="AH49" s="66">
        <f t="shared" si="13"/>
        <v>0.6211013313319063</v>
      </c>
      <c r="AI49" s="67">
        <f t="shared" si="14"/>
        <v>0.7633962487673176</v>
      </c>
      <c r="AJ49" s="68">
        <f t="shared" si="15"/>
        <v>0.7818801499868544</v>
      </c>
      <c r="AK49" s="68">
        <f t="shared" si="15"/>
        <v>0.15266166713864027</v>
      </c>
      <c r="AL49" s="107">
        <f t="shared" si="15"/>
        <v>0.09844015473870149</v>
      </c>
    </row>
    <row r="50" spans="1:38" ht="13.5">
      <c r="A50" s="96" t="s">
        <v>43</v>
      </c>
      <c r="B50" s="54" t="s">
        <v>63</v>
      </c>
      <c r="C50" s="22">
        <v>11755051.48002696</v>
      </c>
      <c r="D50" s="34">
        <v>1669531.0984767242</v>
      </c>
      <c r="E50" s="29">
        <f t="shared" si="0"/>
        <v>13424582.578503685</v>
      </c>
      <c r="F50" s="97">
        <v>633576.51</v>
      </c>
      <c r="G50" s="60">
        <v>1243192.9900000005</v>
      </c>
      <c r="H50" s="61">
        <v>1244434.55</v>
      </c>
      <c r="I50" s="61">
        <v>2382631.68</v>
      </c>
      <c r="J50" s="62">
        <f t="shared" si="1"/>
        <v>4870259.220000001</v>
      </c>
      <c r="K50" s="98">
        <v>226704.5</v>
      </c>
      <c r="L50" s="63">
        <v>890859.12</v>
      </c>
      <c r="N50" s="96" t="s">
        <v>43</v>
      </c>
      <c r="O50" s="54" t="s">
        <v>63</v>
      </c>
      <c r="P50" s="22">
        <v>8289235.173907703</v>
      </c>
      <c r="Q50" s="34">
        <v>689578.6249529138</v>
      </c>
      <c r="R50" s="29">
        <f t="shared" si="2"/>
        <v>8978813.798860617</v>
      </c>
      <c r="S50" s="97">
        <v>1344617.56</v>
      </c>
      <c r="T50" s="60">
        <v>653606.2000000002</v>
      </c>
      <c r="U50" s="61">
        <v>781745.4400000001</v>
      </c>
      <c r="V50" s="61">
        <v>1402146.6400000006</v>
      </c>
      <c r="W50" s="62">
        <f t="shared" si="9"/>
        <v>2837498.2800000007</v>
      </c>
      <c r="X50" s="98">
        <v>183912.66</v>
      </c>
      <c r="Y50" s="63">
        <v>770058.3899999999</v>
      </c>
      <c r="AA50" s="96" t="s">
        <v>43</v>
      </c>
      <c r="AB50" s="54" t="s">
        <v>63</v>
      </c>
      <c r="AC50" s="117">
        <f t="shared" si="10"/>
        <v>0.4181105051801064</v>
      </c>
      <c r="AD50" s="67">
        <f t="shared" si="10"/>
        <v>1.4210888186836184</v>
      </c>
      <c r="AE50" s="65">
        <f t="shared" si="11"/>
        <v>0.49513987919063673</v>
      </c>
      <c r="AF50" s="65">
        <f t="shared" si="11"/>
        <v>-0.5288054173559953</v>
      </c>
      <c r="AG50" s="64">
        <f t="shared" si="12"/>
        <v>0.9020520154184586</v>
      </c>
      <c r="AH50" s="66">
        <f t="shared" si="13"/>
        <v>0.5918667207064232</v>
      </c>
      <c r="AI50" s="67">
        <f t="shared" si="14"/>
        <v>0.6992742499457825</v>
      </c>
      <c r="AJ50" s="68">
        <f t="shared" si="15"/>
        <v>0.7163919549582949</v>
      </c>
      <c r="AK50" s="68">
        <f t="shared" si="15"/>
        <v>0.2326747924803001</v>
      </c>
      <c r="AL50" s="107">
        <f t="shared" si="15"/>
        <v>0.15687216913512247</v>
      </c>
    </row>
    <row r="51" spans="1:38" ht="13.5">
      <c r="A51" s="96" t="s">
        <v>81</v>
      </c>
      <c r="B51" s="54" t="s">
        <v>59</v>
      </c>
      <c r="C51" s="22">
        <v>254847846.34023404</v>
      </c>
      <c r="D51" s="34">
        <v>36195197.06636474</v>
      </c>
      <c r="E51" s="29">
        <f t="shared" si="0"/>
        <v>291043043.4065988</v>
      </c>
      <c r="F51" s="97">
        <v>13735848.73</v>
      </c>
      <c r="G51" s="60">
        <v>117967214.67999996</v>
      </c>
      <c r="H51" s="61">
        <v>45392748.859999985</v>
      </c>
      <c r="I51" s="61">
        <v>98533566.39999998</v>
      </c>
      <c r="J51" s="62">
        <f t="shared" si="1"/>
        <v>261893529.93999994</v>
      </c>
      <c r="K51" s="98">
        <v>28008129.17</v>
      </c>
      <c r="L51" s="63">
        <v>19313698.270000003</v>
      </c>
      <c r="N51" s="96" t="s">
        <v>81</v>
      </c>
      <c r="O51" s="54" t="s">
        <v>59</v>
      </c>
      <c r="P51" s="22">
        <v>189327967.4031864</v>
      </c>
      <c r="Q51" s="34">
        <v>15750128.532723552</v>
      </c>
      <c r="R51" s="29">
        <f t="shared" si="2"/>
        <v>205078095.93590996</v>
      </c>
      <c r="S51" s="97">
        <v>30711362.84</v>
      </c>
      <c r="T51" s="60">
        <v>60916608.89</v>
      </c>
      <c r="U51" s="61">
        <v>27093169.01000002</v>
      </c>
      <c r="V51" s="61">
        <v>48849703.47</v>
      </c>
      <c r="W51" s="62">
        <f t="shared" si="9"/>
        <v>136859481.37</v>
      </c>
      <c r="X51" s="98">
        <v>24215828.799999997</v>
      </c>
      <c r="Y51" s="63">
        <v>17588304.820000004</v>
      </c>
      <c r="AA51" s="96" t="s">
        <v>81</v>
      </c>
      <c r="AB51" s="54" t="s">
        <v>59</v>
      </c>
      <c r="AC51" s="117">
        <f t="shared" si="10"/>
        <v>0.34606550651610135</v>
      </c>
      <c r="AD51" s="67">
        <f t="shared" si="10"/>
        <v>1.2980889959826745</v>
      </c>
      <c r="AE51" s="65">
        <f t="shared" si="11"/>
        <v>0.41918151755004684</v>
      </c>
      <c r="AF51" s="65">
        <f t="shared" si="11"/>
        <v>-0.5527437580168292</v>
      </c>
      <c r="AG51" s="64">
        <f t="shared" si="12"/>
        <v>0.9365361406282307</v>
      </c>
      <c r="AH51" s="66">
        <f t="shared" si="13"/>
        <v>0.6754315024294735</v>
      </c>
      <c r="AI51" s="67">
        <f t="shared" si="14"/>
        <v>1.0170760393768257</v>
      </c>
      <c r="AJ51" s="68">
        <f t="shared" si="15"/>
        <v>0.9135943474166033</v>
      </c>
      <c r="AK51" s="68">
        <f t="shared" si="15"/>
        <v>0.15660419477362697</v>
      </c>
      <c r="AL51" s="107">
        <f t="shared" si="15"/>
        <v>0.0980989053611363</v>
      </c>
    </row>
    <row r="52" spans="1:38" ht="13.5">
      <c r="A52" s="96" t="s">
        <v>34</v>
      </c>
      <c r="B52" s="54" t="s">
        <v>59</v>
      </c>
      <c r="C52" s="22">
        <v>9681610.81358546</v>
      </c>
      <c r="D52" s="34">
        <v>1375047.1755987916</v>
      </c>
      <c r="E52" s="29">
        <f t="shared" si="0"/>
        <v>11056657.989184251</v>
      </c>
      <c r="F52" s="97">
        <v>521821.72</v>
      </c>
      <c r="G52" s="60">
        <v>716025.65</v>
      </c>
      <c r="H52" s="61">
        <v>160192.7900000001</v>
      </c>
      <c r="I52" s="61">
        <v>185140.38</v>
      </c>
      <c r="J52" s="62">
        <f t="shared" si="1"/>
        <v>1061358.8200000003</v>
      </c>
      <c r="K52" s="98">
        <v>101542.32999999999</v>
      </c>
      <c r="L52" s="63">
        <v>733722.92</v>
      </c>
      <c r="N52" s="96" t="s">
        <v>34</v>
      </c>
      <c r="O52" s="54" t="s">
        <v>59</v>
      </c>
      <c r="P52" s="22">
        <v>7088762.795328524</v>
      </c>
      <c r="Q52" s="34">
        <v>589711.7404036202</v>
      </c>
      <c r="R52" s="29">
        <f t="shared" si="2"/>
        <v>7678474.5357321445</v>
      </c>
      <c r="S52" s="97">
        <v>1149885.94</v>
      </c>
      <c r="T52" s="60">
        <v>383473.50999999983</v>
      </c>
      <c r="U52" s="61">
        <v>115456.61</v>
      </c>
      <c r="V52" s="61">
        <v>134601.80000000005</v>
      </c>
      <c r="W52" s="62">
        <f t="shared" si="9"/>
        <v>633531.9199999999</v>
      </c>
      <c r="X52" s="98">
        <v>85815.56</v>
      </c>
      <c r="Y52" s="63">
        <v>658536.2199999999</v>
      </c>
      <c r="AA52" s="96" t="s">
        <v>34</v>
      </c>
      <c r="AB52" s="54" t="s">
        <v>59</v>
      </c>
      <c r="AC52" s="117">
        <f t="shared" si="10"/>
        <v>0.3657687657380235</v>
      </c>
      <c r="AD52" s="67">
        <f t="shared" si="10"/>
        <v>1.331727658427928</v>
      </c>
      <c r="AE52" s="65">
        <f t="shared" si="11"/>
        <v>0.4399550246252131</v>
      </c>
      <c r="AF52" s="65">
        <f t="shared" si="11"/>
        <v>-0.5461969732406677</v>
      </c>
      <c r="AG52" s="64">
        <f t="shared" si="12"/>
        <v>0.8672102018207211</v>
      </c>
      <c r="AH52" s="66">
        <f t="shared" si="13"/>
        <v>0.3874717956815128</v>
      </c>
      <c r="AI52" s="67">
        <f t="shared" si="14"/>
        <v>0.3754673414471421</v>
      </c>
      <c r="AJ52" s="68">
        <f t="shared" si="15"/>
        <v>0.6753044108653601</v>
      </c>
      <c r="AK52" s="68">
        <f t="shared" si="15"/>
        <v>0.18326245263679453</v>
      </c>
      <c r="AL52" s="107">
        <f t="shared" si="15"/>
        <v>0.11417245964086864</v>
      </c>
    </row>
    <row r="53" spans="1:38" ht="13.5">
      <c r="A53" s="96" t="s">
        <v>39</v>
      </c>
      <c r="B53" s="54" t="s">
        <v>62</v>
      </c>
      <c r="C53" s="22">
        <v>9070401.04629475</v>
      </c>
      <c r="D53" s="34">
        <v>1288239.0730636062</v>
      </c>
      <c r="E53" s="29">
        <f t="shared" si="0"/>
        <v>10358640.119358357</v>
      </c>
      <c r="F53" s="97">
        <v>488878.58999999997</v>
      </c>
      <c r="G53" s="60">
        <v>533206.5099999998</v>
      </c>
      <c r="H53" s="61">
        <v>356844.2400000001</v>
      </c>
      <c r="I53" s="61">
        <v>640147.73</v>
      </c>
      <c r="J53" s="62">
        <f t="shared" si="1"/>
        <v>1530198.48</v>
      </c>
      <c r="K53" s="98">
        <v>112073.8</v>
      </c>
      <c r="L53" s="63">
        <v>687402.2700000001</v>
      </c>
      <c r="N53" s="96" t="s">
        <v>39</v>
      </c>
      <c r="O53" s="54" t="s">
        <v>62</v>
      </c>
      <c r="P53" s="22">
        <v>6376001.652074411</v>
      </c>
      <c r="Q53" s="34">
        <v>530417.3858855865</v>
      </c>
      <c r="R53" s="29">
        <f t="shared" si="2"/>
        <v>6906419.037959997</v>
      </c>
      <c r="S53" s="97">
        <v>1034267.1699999999</v>
      </c>
      <c r="T53" s="60">
        <v>279915.4400000001</v>
      </c>
      <c r="U53" s="61">
        <v>215206.69999999992</v>
      </c>
      <c r="V53" s="61">
        <v>378033.44000000006</v>
      </c>
      <c r="W53" s="62">
        <f t="shared" si="9"/>
        <v>873155.5800000001</v>
      </c>
      <c r="X53" s="98">
        <v>93665.88</v>
      </c>
      <c r="Y53" s="63">
        <v>592321.6900000001</v>
      </c>
      <c r="AA53" s="96" t="s">
        <v>39</v>
      </c>
      <c r="AB53" s="54" t="s">
        <v>62</v>
      </c>
      <c r="AC53" s="117">
        <f t="shared" si="10"/>
        <v>0.42258448809274163</v>
      </c>
      <c r="AD53" s="67">
        <f t="shared" si="10"/>
        <v>1.4287270880323018</v>
      </c>
      <c r="AE53" s="65">
        <f t="shared" si="11"/>
        <v>0.49985688131921835</v>
      </c>
      <c r="AF53" s="65">
        <f t="shared" si="11"/>
        <v>-0.5273188551464898</v>
      </c>
      <c r="AG53" s="64">
        <f t="shared" si="12"/>
        <v>0.904884239325989</v>
      </c>
      <c r="AH53" s="66">
        <f t="shared" si="13"/>
        <v>0.6581465168138363</v>
      </c>
      <c r="AI53" s="67">
        <f t="shared" si="14"/>
        <v>0.6933627088651202</v>
      </c>
      <c r="AJ53" s="68">
        <f t="shared" si="15"/>
        <v>0.7524923565168076</v>
      </c>
      <c r="AK53" s="68">
        <f t="shared" si="15"/>
        <v>0.1965274868500675</v>
      </c>
      <c r="AL53" s="107">
        <f t="shared" si="15"/>
        <v>0.16052186101778587</v>
      </c>
    </row>
    <row r="54" spans="1:38" ht="13.5">
      <c r="A54" s="96" t="s">
        <v>42</v>
      </c>
      <c r="B54" s="54" t="s">
        <v>63</v>
      </c>
      <c r="C54" s="22">
        <v>10035143.613215668</v>
      </c>
      <c r="D54" s="34">
        <v>1425258.2703198176</v>
      </c>
      <c r="E54" s="29">
        <f t="shared" si="0"/>
        <v>11460401.883535486</v>
      </c>
      <c r="F54" s="97">
        <v>540876.52</v>
      </c>
      <c r="G54" s="60">
        <v>999252.2599999999</v>
      </c>
      <c r="H54" s="61">
        <v>904142.9099999998</v>
      </c>
      <c r="I54" s="61">
        <v>449026.9799999999</v>
      </c>
      <c r="J54" s="62">
        <f t="shared" si="1"/>
        <v>2352422.1499999994</v>
      </c>
      <c r="K54" s="98">
        <v>199018.77</v>
      </c>
      <c r="L54" s="63">
        <v>760515.4800000003</v>
      </c>
      <c r="N54" s="96" t="s">
        <v>42</v>
      </c>
      <c r="O54" s="54" t="s">
        <v>63</v>
      </c>
      <c r="P54" s="22">
        <v>6957617.714292355</v>
      </c>
      <c r="Q54" s="34">
        <v>578801.8261892275</v>
      </c>
      <c r="R54" s="29">
        <f t="shared" si="2"/>
        <v>7536419.540481582</v>
      </c>
      <c r="S54" s="97">
        <v>1128612.56</v>
      </c>
      <c r="T54" s="60">
        <v>570458.2000000002</v>
      </c>
      <c r="U54" s="61">
        <v>473321.50000000006</v>
      </c>
      <c r="V54" s="61">
        <v>281395.92</v>
      </c>
      <c r="W54" s="62">
        <f t="shared" si="9"/>
        <v>1325175.62</v>
      </c>
      <c r="X54" s="98">
        <v>196805.05</v>
      </c>
      <c r="Y54" s="63">
        <v>646353.0300000005</v>
      </c>
      <c r="AA54" s="96" t="s">
        <v>42</v>
      </c>
      <c r="AB54" s="54" t="s">
        <v>63</v>
      </c>
      <c r="AC54" s="117">
        <f t="shared" si="10"/>
        <v>0.4423246612991474</v>
      </c>
      <c r="AD54" s="67">
        <f t="shared" si="10"/>
        <v>1.4624287723892881</v>
      </c>
      <c r="AE54" s="65">
        <f t="shared" si="11"/>
        <v>0.520669307484328</v>
      </c>
      <c r="AF54" s="65">
        <f t="shared" si="11"/>
        <v>-0.5207597902330627</v>
      </c>
      <c r="AG54" s="64">
        <f t="shared" si="12"/>
        <v>0.751666046697198</v>
      </c>
      <c r="AH54" s="66">
        <f t="shared" si="13"/>
        <v>0.9102088326856053</v>
      </c>
      <c r="AI54" s="67">
        <f t="shared" si="14"/>
        <v>0.5957124751488931</v>
      </c>
      <c r="AJ54" s="68">
        <f t="shared" si="15"/>
        <v>0.7751776553208845</v>
      </c>
      <c r="AK54" s="68">
        <f t="shared" si="15"/>
        <v>0.011248288598285416</v>
      </c>
      <c r="AL54" s="107">
        <f t="shared" si="15"/>
        <v>0.17662553542914416</v>
      </c>
    </row>
    <row r="55" spans="1:38" ht="13.5">
      <c r="A55" s="96" t="s">
        <v>82</v>
      </c>
      <c r="B55" s="54" t="s">
        <v>62</v>
      </c>
      <c r="C55" s="22">
        <v>9359514.604009833</v>
      </c>
      <c r="D55" s="34">
        <v>1329300.9158310927</v>
      </c>
      <c r="E55" s="29">
        <f t="shared" si="0"/>
        <v>10688815.519840926</v>
      </c>
      <c r="F55" s="97">
        <v>504461.30000000005</v>
      </c>
      <c r="G55" s="60">
        <v>1096496.83</v>
      </c>
      <c r="H55" s="61">
        <v>329378.2800000001</v>
      </c>
      <c r="I55" s="61">
        <v>214827.84999999995</v>
      </c>
      <c r="J55" s="62">
        <f t="shared" si="1"/>
        <v>1640702.96</v>
      </c>
      <c r="K55" s="98">
        <v>149526.05</v>
      </c>
      <c r="L55" s="63">
        <v>709312.8299999997</v>
      </c>
      <c r="N55" s="96" t="s">
        <v>82</v>
      </c>
      <c r="O55" s="54" t="s">
        <v>62</v>
      </c>
      <c r="P55" s="22">
        <v>6779087.193598781</v>
      </c>
      <c r="Q55" s="34">
        <v>563949.9335369931</v>
      </c>
      <c r="R55" s="29">
        <f t="shared" si="2"/>
        <v>7343037.127135774</v>
      </c>
      <c r="S55" s="97">
        <v>1099652.68</v>
      </c>
      <c r="T55" s="60">
        <v>589553.87</v>
      </c>
      <c r="U55" s="61">
        <v>203198.28999999998</v>
      </c>
      <c r="V55" s="61">
        <v>136032</v>
      </c>
      <c r="W55" s="62">
        <f t="shared" si="9"/>
        <v>928784.1599999999</v>
      </c>
      <c r="X55" s="98">
        <v>127930.12000000001</v>
      </c>
      <c r="Y55" s="63">
        <v>629767.7900000002</v>
      </c>
      <c r="AA55" s="96" t="s">
        <v>82</v>
      </c>
      <c r="AB55" s="54" t="s">
        <v>62</v>
      </c>
      <c r="AC55" s="117">
        <f t="shared" si="10"/>
        <v>0.3806452604485817</v>
      </c>
      <c r="AD55" s="67">
        <f t="shared" si="10"/>
        <v>1.3571257602495939</v>
      </c>
      <c r="AE55" s="65">
        <f t="shared" si="11"/>
        <v>0.4556395854708426</v>
      </c>
      <c r="AF55" s="65">
        <f t="shared" si="11"/>
        <v>-0.5412539712084363</v>
      </c>
      <c r="AG55" s="64">
        <f t="shared" si="12"/>
        <v>0.8598755530177422</v>
      </c>
      <c r="AH55" s="66">
        <f t="shared" si="13"/>
        <v>0.6209697433969554</v>
      </c>
      <c r="AI55" s="67">
        <f t="shared" si="14"/>
        <v>0.5792449570689246</v>
      </c>
      <c r="AJ55" s="68">
        <f t="shared" si="15"/>
        <v>0.7665061815869041</v>
      </c>
      <c r="AK55" s="68">
        <f t="shared" si="15"/>
        <v>0.1688103630325679</v>
      </c>
      <c r="AL55" s="107">
        <f t="shared" si="15"/>
        <v>0.1263085239719859</v>
      </c>
    </row>
    <row r="56" spans="1:38" ht="13.5">
      <c r="A56" s="96" t="s">
        <v>19</v>
      </c>
      <c r="B56" s="54" t="s">
        <v>59</v>
      </c>
      <c r="C56" s="22">
        <v>19523324.916410647</v>
      </c>
      <c r="D56" s="34">
        <v>2772833.2920527803</v>
      </c>
      <c r="E56" s="29">
        <f t="shared" si="0"/>
        <v>22296158.208463427</v>
      </c>
      <c r="F56" s="97">
        <v>1052272.73</v>
      </c>
      <c r="G56" s="60">
        <v>5354358.569999998</v>
      </c>
      <c r="H56" s="61">
        <v>2264145.2399999998</v>
      </c>
      <c r="I56" s="61">
        <v>3623959.4</v>
      </c>
      <c r="J56" s="62">
        <f t="shared" si="1"/>
        <v>11242463.209999999</v>
      </c>
      <c r="K56" s="98">
        <v>944658</v>
      </c>
      <c r="L56" s="63">
        <v>1479579.3399999999</v>
      </c>
      <c r="N56" s="96" t="s">
        <v>19</v>
      </c>
      <c r="O56" s="54" t="s">
        <v>59</v>
      </c>
      <c r="P56" s="22">
        <v>13708991.230389155</v>
      </c>
      <c r="Q56" s="34">
        <v>1140446.268420538</v>
      </c>
      <c r="R56" s="29">
        <f t="shared" si="2"/>
        <v>14849437.498809693</v>
      </c>
      <c r="S56" s="97">
        <v>2223769.73</v>
      </c>
      <c r="T56" s="60">
        <v>2859527.2799999975</v>
      </c>
      <c r="U56" s="61">
        <v>1464202.6800000002</v>
      </c>
      <c r="V56" s="61">
        <v>1933712.1699999997</v>
      </c>
      <c r="W56" s="62">
        <f t="shared" si="9"/>
        <v>6257442.129999997</v>
      </c>
      <c r="X56" s="98">
        <v>798061.12</v>
      </c>
      <c r="Y56" s="63">
        <v>1273546.2099999997</v>
      </c>
      <c r="AA56" s="96" t="s">
        <v>19</v>
      </c>
      <c r="AB56" s="54" t="s">
        <v>59</v>
      </c>
      <c r="AC56" s="117">
        <f t="shared" si="10"/>
        <v>0.42412556754232034</v>
      </c>
      <c r="AD56" s="67">
        <f t="shared" si="10"/>
        <v>1.43135811728598</v>
      </c>
      <c r="AE56" s="65">
        <f t="shared" si="11"/>
        <v>0.5014816696087412</v>
      </c>
      <c r="AF56" s="65">
        <f t="shared" si="11"/>
        <v>-0.5268067930756481</v>
      </c>
      <c r="AG56" s="64">
        <f t="shared" si="12"/>
        <v>0.8724628393823202</v>
      </c>
      <c r="AH56" s="66">
        <f t="shared" si="13"/>
        <v>0.5463332166554971</v>
      </c>
      <c r="AI56" s="67">
        <f t="shared" si="14"/>
        <v>0.8740945297975762</v>
      </c>
      <c r="AJ56" s="68">
        <f t="shared" si="15"/>
        <v>0.796654763469623</v>
      </c>
      <c r="AK56" s="68">
        <f t="shared" si="15"/>
        <v>0.1836912942206732</v>
      </c>
      <c r="AL56" s="107">
        <f t="shared" si="15"/>
        <v>0.16177907670896374</v>
      </c>
    </row>
    <row r="57" spans="1:38" ht="13.5">
      <c r="A57" s="96" t="s">
        <v>20</v>
      </c>
      <c r="B57" s="54" t="s">
        <v>59</v>
      </c>
      <c r="C57" s="22">
        <v>15400321.649197515</v>
      </c>
      <c r="D57" s="34">
        <v>2187256.769021027</v>
      </c>
      <c r="E57" s="29">
        <f t="shared" si="0"/>
        <v>17587578.418218542</v>
      </c>
      <c r="F57" s="97">
        <v>830050.13</v>
      </c>
      <c r="G57" s="60">
        <v>3525228.350000001</v>
      </c>
      <c r="H57" s="61">
        <v>1607004.1099999992</v>
      </c>
      <c r="I57" s="61">
        <v>378783.52000000014</v>
      </c>
      <c r="J57" s="62">
        <f t="shared" si="1"/>
        <v>5511015.98</v>
      </c>
      <c r="K57" s="98">
        <v>597444.0199999999</v>
      </c>
      <c r="L57" s="63">
        <v>1167116.6600000001</v>
      </c>
      <c r="N57" s="96" t="s">
        <v>20</v>
      </c>
      <c r="O57" s="54" t="s">
        <v>59</v>
      </c>
      <c r="P57" s="22">
        <v>11228122.20686347</v>
      </c>
      <c r="Q57" s="34">
        <v>934063.6270743113</v>
      </c>
      <c r="R57" s="29">
        <f t="shared" si="2"/>
        <v>12162185.833937781</v>
      </c>
      <c r="S57" s="97">
        <v>1821341.77</v>
      </c>
      <c r="T57" s="60">
        <v>1887458.7699999996</v>
      </c>
      <c r="U57" s="61">
        <v>1162095.9499999997</v>
      </c>
      <c r="V57" s="61">
        <v>227924.16999999995</v>
      </c>
      <c r="W57" s="62">
        <f t="shared" si="9"/>
        <v>3277478.889999999</v>
      </c>
      <c r="X57" s="98">
        <v>507590.18</v>
      </c>
      <c r="Y57" s="63">
        <v>1043076.9199999999</v>
      </c>
      <c r="AA57" s="96" t="s">
        <v>20</v>
      </c>
      <c r="AB57" s="54" t="s">
        <v>59</v>
      </c>
      <c r="AC57" s="117">
        <f t="shared" si="10"/>
        <v>0.37158479089082985</v>
      </c>
      <c r="AD57" s="67">
        <f t="shared" si="10"/>
        <v>1.341657147995353</v>
      </c>
      <c r="AE57" s="65">
        <f t="shared" si="11"/>
        <v>0.44608696646794854</v>
      </c>
      <c r="AF57" s="65">
        <f t="shared" si="11"/>
        <v>-0.5442644847485159</v>
      </c>
      <c r="AG57" s="64">
        <f t="shared" si="12"/>
        <v>0.8677114467512326</v>
      </c>
      <c r="AH57" s="66">
        <f t="shared" si="13"/>
        <v>0.38284976382543934</v>
      </c>
      <c r="AI57" s="67">
        <f t="shared" si="14"/>
        <v>0.6618839502629326</v>
      </c>
      <c r="AJ57" s="68">
        <f t="shared" si="15"/>
        <v>0.681480236780412</v>
      </c>
      <c r="AK57" s="68">
        <f t="shared" si="15"/>
        <v>0.17702044590381938</v>
      </c>
      <c r="AL57" s="107">
        <f t="shared" si="15"/>
        <v>0.11891715521804502</v>
      </c>
    </row>
    <row r="58" spans="1:38" ht="13.5">
      <c r="A58" s="96" t="s">
        <v>46</v>
      </c>
      <c r="B58" s="54" t="s">
        <v>62</v>
      </c>
      <c r="C58" s="22">
        <v>9437504.832888411</v>
      </c>
      <c r="D58" s="34">
        <v>1340377.610196178</v>
      </c>
      <c r="E58" s="29">
        <f t="shared" si="0"/>
        <v>10777882.44308459</v>
      </c>
      <c r="F58" s="97">
        <v>508664.84</v>
      </c>
      <c r="G58" s="60">
        <v>743812.3499999999</v>
      </c>
      <c r="H58" s="61">
        <v>165119.43000000002</v>
      </c>
      <c r="I58" s="61">
        <v>210623.22999999995</v>
      </c>
      <c r="J58" s="62">
        <f t="shared" si="1"/>
        <v>1119555.0099999998</v>
      </c>
      <c r="K58" s="98">
        <v>105482.46</v>
      </c>
      <c r="L58" s="63">
        <v>715223.3000000002</v>
      </c>
      <c r="N58" s="96" t="s">
        <v>46</v>
      </c>
      <c r="O58" s="54" t="s">
        <v>62</v>
      </c>
      <c r="P58" s="22">
        <v>6727124.048282566</v>
      </c>
      <c r="Q58" s="34">
        <v>559627.1373388377</v>
      </c>
      <c r="R58" s="29">
        <f t="shared" si="2"/>
        <v>7286751.185621403</v>
      </c>
      <c r="S58" s="97">
        <v>1091223.6099999999</v>
      </c>
      <c r="T58" s="60">
        <v>403754.55999999994</v>
      </c>
      <c r="U58" s="61">
        <v>99093.48</v>
      </c>
      <c r="V58" s="61">
        <v>119956.72999999998</v>
      </c>
      <c r="W58" s="62">
        <f t="shared" si="9"/>
        <v>622804.7699999999</v>
      </c>
      <c r="X58" s="98">
        <v>93246.48</v>
      </c>
      <c r="Y58" s="63">
        <v>624940.5100000004</v>
      </c>
      <c r="AA58" s="96" t="s">
        <v>46</v>
      </c>
      <c r="AB58" s="54" t="s">
        <v>62</v>
      </c>
      <c r="AC58" s="117">
        <f t="shared" si="10"/>
        <v>0.40290334549394946</v>
      </c>
      <c r="AD58" s="67">
        <f t="shared" si="10"/>
        <v>1.3951261844984817</v>
      </c>
      <c r="AE58" s="65">
        <f t="shared" si="11"/>
        <v>0.47910669220489766</v>
      </c>
      <c r="AF58" s="65">
        <f t="shared" si="11"/>
        <v>-0.5338582895947421</v>
      </c>
      <c r="AG58" s="64">
        <f t="shared" si="12"/>
        <v>0.8422388839397874</v>
      </c>
      <c r="AH58" s="66">
        <f t="shared" si="13"/>
        <v>0.6662996394919225</v>
      </c>
      <c r="AI58" s="67">
        <f t="shared" si="14"/>
        <v>0.7558267051794425</v>
      </c>
      <c r="AJ58" s="68">
        <f t="shared" si="15"/>
        <v>0.7976018552330613</v>
      </c>
      <c r="AK58" s="68">
        <f t="shared" si="15"/>
        <v>0.1312218970624952</v>
      </c>
      <c r="AL58" s="107">
        <f t="shared" si="15"/>
        <v>0.14446621487219602</v>
      </c>
    </row>
    <row r="59" spans="1:38" ht="13.5">
      <c r="A59" s="96" t="s">
        <v>94</v>
      </c>
      <c r="B59" s="54" t="s">
        <v>59</v>
      </c>
      <c r="C59" s="22">
        <v>11237292.559674462</v>
      </c>
      <c r="D59" s="34">
        <v>1595995.5107754741</v>
      </c>
      <c r="E59" s="29">
        <f t="shared" si="0"/>
        <v>12833288.070449937</v>
      </c>
      <c r="F59" s="97">
        <v>605670.21</v>
      </c>
      <c r="G59" s="60">
        <v>2061058.7200000002</v>
      </c>
      <c r="H59" s="61">
        <v>278638.1099999999</v>
      </c>
      <c r="I59" s="61">
        <v>629545.3400000001</v>
      </c>
      <c r="J59" s="62">
        <f t="shared" si="1"/>
        <v>2969242.17</v>
      </c>
      <c r="K59" s="98">
        <v>293843.99</v>
      </c>
      <c r="L59" s="63">
        <v>851620.59</v>
      </c>
      <c r="N59" s="96" t="s">
        <v>94</v>
      </c>
      <c r="O59" s="54" t="s">
        <v>59</v>
      </c>
      <c r="P59" s="22">
        <v>8089053.342665702</v>
      </c>
      <c r="Q59" s="34">
        <v>672925.5672181144</v>
      </c>
      <c r="R59" s="29">
        <f t="shared" si="2"/>
        <v>8761978.909883816</v>
      </c>
      <c r="S59" s="97">
        <v>1312145.56</v>
      </c>
      <c r="T59" s="60">
        <v>1121933.9900000002</v>
      </c>
      <c r="U59" s="61">
        <v>190487.97999999998</v>
      </c>
      <c r="V59" s="61">
        <v>394224.5000000001</v>
      </c>
      <c r="W59" s="62">
        <f t="shared" si="9"/>
        <v>1706646.4700000002</v>
      </c>
      <c r="X59" s="98">
        <v>262142.32</v>
      </c>
      <c r="Y59" s="63">
        <v>751461.8100000002</v>
      </c>
      <c r="AA59" s="96" t="s">
        <v>94</v>
      </c>
      <c r="AB59" s="54" t="s">
        <v>59</v>
      </c>
      <c r="AC59" s="117">
        <f t="shared" si="10"/>
        <v>0.38919748500153606</v>
      </c>
      <c r="AD59" s="67">
        <f t="shared" si="10"/>
        <v>1.3717266641737904</v>
      </c>
      <c r="AE59" s="65">
        <f t="shared" si="11"/>
        <v>0.4646563524563547</v>
      </c>
      <c r="AF59" s="65">
        <f t="shared" si="11"/>
        <v>-0.5384123313270215</v>
      </c>
      <c r="AG59" s="64">
        <f t="shared" si="12"/>
        <v>0.8370588094937741</v>
      </c>
      <c r="AH59" s="66">
        <f t="shared" si="13"/>
        <v>0.4627595399982716</v>
      </c>
      <c r="AI59" s="67">
        <f t="shared" si="14"/>
        <v>0.5969208915224697</v>
      </c>
      <c r="AJ59" s="68">
        <f t="shared" si="15"/>
        <v>0.7398109228796517</v>
      </c>
      <c r="AK59" s="68">
        <f t="shared" si="15"/>
        <v>0.12093304888733725</v>
      </c>
      <c r="AL59" s="107">
        <f t="shared" si="15"/>
        <v>0.1332852563725091</v>
      </c>
    </row>
    <row r="60" spans="1:38" ht="13.5">
      <c r="A60" s="96" t="s">
        <v>83</v>
      </c>
      <c r="B60" s="54" t="s">
        <v>63</v>
      </c>
      <c r="C60" s="22">
        <v>24884208.33626482</v>
      </c>
      <c r="D60" s="34">
        <v>3534221.840623753</v>
      </c>
      <c r="E60" s="29">
        <f t="shared" si="0"/>
        <v>28418430.17688857</v>
      </c>
      <c r="F60" s="97">
        <v>1341214.87</v>
      </c>
      <c r="G60" s="60">
        <v>8920890.320000002</v>
      </c>
      <c r="H60" s="61">
        <v>3502599.9999999986</v>
      </c>
      <c r="I60" s="61">
        <v>5125561.850000002</v>
      </c>
      <c r="J60" s="62">
        <f t="shared" si="1"/>
        <v>17549052.17</v>
      </c>
      <c r="K60" s="98">
        <v>1833431.04</v>
      </c>
      <c r="L60" s="63">
        <v>1885855.0100000005</v>
      </c>
      <c r="N60" s="96" t="s">
        <v>83</v>
      </c>
      <c r="O60" s="54" t="s">
        <v>63</v>
      </c>
      <c r="P60" s="22">
        <v>18335072.10305267</v>
      </c>
      <c r="Q60" s="34">
        <v>1525288.3461472858</v>
      </c>
      <c r="R60" s="29">
        <f t="shared" si="2"/>
        <v>19860360.449199952</v>
      </c>
      <c r="S60" s="97">
        <v>2974177.87</v>
      </c>
      <c r="T60" s="60">
        <v>4728001.320000001</v>
      </c>
      <c r="U60" s="61">
        <v>2272233.4900000007</v>
      </c>
      <c r="V60" s="61">
        <v>3206930.559999999</v>
      </c>
      <c r="W60" s="62">
        <f t="shared" si="9"/>
        <v>10207165.370000001</v>
      </c>
      <c r="X60" s="98">
        <v>1545911.1800000002</v>
      </c>
      <c r="Y60" s="63">
        <v>1703302.71</v>
      </c>
      <c r="AA60" s="96" t="s">
        <v>83</v>
      </c>
      <c r="AB60" s="54" t="s">
        <v>63</v>
      </c>
      <c r="AC60" s="117">
        <f t="shared" si="10"/>
        <v>0.3571917359475103</v>
      </c>
      <c r="AD60" s="67">
        <f t="shared" si="10"/>
        <v>1.3170844054180426</v>
      </c>
      <c r="AE60" s="65">
        <f t="shared" si="11"/>
        <v>0.4309121050234195</v>
      </c>
      <c r="AF60" s="65">
        <f t="shared" si="11"/>
        <v>-0.5490468530720389</v>
      </c>
      <c r="AG60" s="64">
        <f t="shared" si="12"/>
        <v>0.886820606894416</v>
      </c>
      <c r="AH60" s="66">
        <f t="shared" si="13"/>
        <v>0.5414789084901648</v>
      </c>
      <c r="AI60" s="67">
        <f t="shared" si="14"/>
        <v>0.598276530814563</v>
      </c>
      <c r="AJ60" s="68">
        <f t="shared" si="15"/>
        <v>0.7192875332047255</v>
      </c>
      <c r="AK60" s="68">
        <f t="shared" si="15"/>
        <v>0.1859873087922166</v>
      </c>
      <c r="AL60" s="107">
        <f t="shared" si="15"/>
        <v>0.1071754884955245</v>
      </c>
    </row>
    <row r="61" spans="1:38" ht="13.5">
      <c r="A61" s="96" t="s">
        <v>84</v>
      </c>
      <c r="B61" s="54" t="s">
        <v>62</v>
      </c>
      <c r="C61" s="22">
        <v>17276553.543056183</v>
      </c>
      <c r="D61" s="34">
        <v>2453731.7819185234</v>
      </c>
      <c r="E61" s="29">
        <f t="shared" si="0"/>
        <v>19730285.324974705</v>
      </c>
      <c r="F61" s="97">
        <v>931175.71</v>
      </c>
      <c r="G61" s="60">
        <v>5951377.719999998</v>
      </c>
      <c r="H61" s="61">
        <v>713862.1999999998</v>
      </c>
      <c r="I61" s="61">
        <v>2764175.300000001</v>
      </c>
      <c r="J61" s="62">
        <f t="shared" si="1"/>
        <v>9429415.219999999</v>
      </c>
      <c r="K61" s="98">
        <v>865383.72</v>
      </c>
      <c r="L61" s="63">
        <v>1309307.2200000004</v>
      </c>
      <c r="N61" s="96" t="s">
        <v>84</v>
      </c>
      <c r="O61" s="54" t="s">
        <v>62</v>
      </c>
      <c r="P61" s="22">
        <v>12401004.629715228</v>
      </c>
      <c r="Q61" s="34">
        <v>1031635.3126898222</v>
      </c>
      <c r="R61" s="29">
        <f t="shared" si="2"/>
        <v>13432639.94240505</v>
      </c>
      <c r="S61" s="97">
        <v>2011597.96</v>
      </c>
      <c r="T61" s="60">
        <v>3226872.579999998</v>
      </c>
      <c r="U61" s="61">
        <v>444525.00000000006</v>
      </c>
      <c r="V61" s="61">
        <v>1504804.92</v>
      </c>
      <c r="W61" s="62">
        <f t="shared" si="9"/>
        <v>5176202.499999998</v>
      </c>
      <c r="X61" s="98">
        <v>762073.64</v>
      </c>
      <c r="Y61" s="63">
        <v>1152036.0800000003</v>
      </c>
      <c r="AA61" s="96" t="s">
        <v>84</v>
      </c>
      <c r="AB61" s="54" t="s">
        <v>62</v>
      </c>
      <c r="AC61" s="117">
        <f t="shared" si="10"/>
        <v>0.39315757544821706</v>
      </c>
      <c r="AD61" s="67">
        <f t="shared" si="10"/>
        <v>1.3784875834860815</v>
      </c>
      <c r="AE61" s="65">
        <f t="shared" si="11"/>
        <v>0.46883154834581897</v>
      </c>
      <c r="AF61" s="65">
        <f t="shared" si="11"/>
        <v>-0.5370965130626798</v>
      </c>
      <c r="AG61" s="64">
        <f t="shared" si="12"/>
        <v>0.8443175466197061</v>
      </c>
      <c r="AH61" s="66">
        <f t="shared" si="13"/>
        <v>0.6058988808278494</v>
      </c>
      <c r="AI61" s="67">
        <f t="shared" si="14"/>
        <v>0.8368994301267976</v>
      </c>
      <c r="AJ61" s="68">
        <f t="shared" si="15"/>
        <v>0.8216859212907537</v>
      </c>
      <c r="AK61" s="68">
        <f t="shared" si="15"/>
        <v>0.13556443180477928</v>
      </c>
      <c r="AL61" s="107">
        <f t="shared" si="15"/>
        <v>0.13651581120619083</v>
      </c>
    </row>
    <row r="62" spans="1:38" ht="13.5">
      <c r="A62" s="96" t="s">
        <v>36</v>
      </c>
      <c r="B62" s="54" t="s">
        <v>62</v>
      </c>
      <c r="C62" s="22">
        <v>9301279.60931856</v>
      </c>
      <c r="D62" s="34">
        <v>1321029.9920650928</v>
      </c>
      <c r="E62" s="29">
        <f t="shared" si="0"/>
        <v>10622309.601383653</v>
      </c>
      <c r="F62" s="97">
        <v>501322.54000000004</v>
      </c>
      <c r="G62" s="60">
        <v>810760.6199999999</v>
      </c>
      <c r="H62" s="61">
        <v>260407.50000000003</v>
      </c>
      <c r="I62" s="61">
        <v>524329.24</v>
      </c>
      <c r="J62" s="62">
        <f t="shared" si="1"/>
        <v>1595497.3599999999</v>
      </c>
      <c r="K62" s="98">
        <v>143301.48</v>
      </c>
      <c r="L62" s="63">
        <v>704899.4700000001</v>
      </c>
      <c r="N62" s="96" t="s">
        <v>36</v>
      </c>
      <c r="O62" s="54" t="s">
        <v>62</v>
      </c>
      <c r="P62" s="22">
        <v>6625424.749592255</v>
      </c>
      <c r="Q62" s="34">
        <v>551166.8076367332</v>
      </c>
      <c r="R62" s="29">
        <f t="shared" si="2"/>
        <v>7176591.557228988</v>
      </c>
      <c r="S62" s="97">
        <v>1074726.71</v>
      </c>
      <c r="T62" s="60">
        <v>422237.95</v>
      </c>
      <c r="U62" s="61">
        <v>132831.4</v>
      </c>
      <c r="V62" s="61">
        <v>290505.8900000002</v>
      </c>
      <c r="W62" s="62">
        <f t="shared" si="9"/>
        <v>845575.2400000002</v>
      </c>
      <c r="X62" s="98">
        <v>112904.19</v>
      </c>
      <c r="Y62" s="63">
        <v>615492.7500000003</v>
      </c>
      <c r="AA62" s="96" t="s">
        <v>36</v>
      </c>
      <c r="AB62" s="54" t="s">
        <v>62</v>
      </c>
      <c r="AC62" s="117">
        <f t="shared" si="10"/>
        <v>0.4038767265285119</v>
      </c>
      <c r="AD62" s="67">
        <f t="shared" si="10"/>
        <v>1.396788002763342</v>
      </c>
      <c r="AE62" s="65">
        <f t="shared" si="11"/>
        <v>0.48013294565771814</v>
      </c>
      <c r="AF62" s="65">
        <f t="shared" si="11"/>
        <v>-0.5335348648774161</v>
      </c>
      <c r="AG62" s="64">
        <f t="shared" si="12"/>
        <v>0.9201509954280516</v>
      </c>
      <c r="AH62" s="66">
        <f t="shared" si="13"/>
        <v>0.9604363124984006</v>
      </c>
      <c r="AI62" s="67">
        <f t="shared" si="14"/>
        <v>0.8048833364445713</v>
      </c>
      <c r="AJ62" s="68">
        <f t="shared" si="15"/>
        <v>0.8868780500242646</v>
      </c>
      <c r="AK62" s="68">
        <f t="shared" si="15"/>
        <v>0.2692308407686199</v>
      </c>
      <c r="AL62" s="107">
        <f t="shared" si="15"/>
        <v>0.14526039502496113</v>
      </c>
    </row>
    <row r="63" spans="1:38" ht="13.5">
      <c r="A63" s="96" t="s">
        <v>85</v>
      </c>
      <c r="B63" s="54" t="s">
        <v>62</v>
      </c>
      <c r="C63" s="22">
        <v>21241686.721415974</v>
      </c>
      <c r="D63" s="34">
        <v>3016886.5381628023</v>
      </c>
      <c r="E63" s="29">
        <f t="shared" si="0"/>
        <v>24258573.259578776</v>
      </c>
      <c r="F63" s="97">
        <v>1144889.3900000001</v>
      </c>
      <c r="G63" s="60">
        <v>6151887.98</v>
      </c>
      <c r="H63" s="61">
        <v>1969251.2200000004</v>
      </c>
      <c r="I63" s="61">
        <v>6034873.290000001</v>
      </c>
      <c r="J63" s="62">
        <f t="shared" si="1"/>
        <v>14156012.490000002</v>
      </c>
      <c r="K63" s="98">
        <v>1214054.29</v>
      </c>
      <c r="L63" s="63">
        <v>1609805.8099999998</v>
      </c>
      <c r="N63" s="96" t="s">
        <v>85</v>
      </c>
      <c r="O63" s="54" t="s">
        <v>62</v>
      </c>
      <c r="P63" s="22">
        <v>15119790.625724448</v>
      </c>
      <c r="Q63" s="34">
        <v>1257810.1852004612</v>
      </c>
      <c r="R63" s="29">
        <f t="shared" si="2"/>
        <v>16377600.81092491</v>
      </c>
      <c r="S63" s="97">
        <v>2452619.0300000003</v>
      </c>
      <c r="T63" s="60">
        <v>3296029.57</v>
      </c>
      <c r="U63" s="61">
        <v>1288435.8899999994</v>
      </c>
      <c r="V63" s="61">
        <v>3377943.2499999995</v>
      </c>
      <c r="W63" s="62">
        <f t="shared" si="9"/>
        <v>7962408.709999999</v>
      </c>
      <c r="X63" s="98">
        <v>1037764.84</v>
      </c>
      <c r="Y63" s="63">
        <v>1404607.479999999</v>
      </c>
      <c r="AA63" s="96" t="s">
        <v>85</v>
      </c>
      <c r="AB63" s="54" t="s">
        <v>62</v>
      </c>
      <c r="AC63" s="117">
        <f t="shared" si="10"/>
        <v>0.40489291467276534</v>
      </c>
      <c r="AD63" s="67">
        <f t="shared" si="10"/>
        <v>1.398522904059639</v>
      </c>
      <c r="AE63" s="65">
        <f t="shared" si="11"/>
        <v>0.4812043314303247</v>
      </c>
      <c r="AF63" s="65">
        <f t="shared" si="11"/>
        <v>-0.5331972165281618</v>
      </c>
      <c r="AG63" s="64">
        <f t="shared" si="12"/>
        <v>0.8664541228615255</v>
      </c>
      <c r="AH63" s="66">
        <f t="shared" si="13"/>
        <v>0.528404506024744</v>
      </c>
      <c r="AI63" s="67">
        <f t="shared" si="14"/>
        <v>0.7865525982415489</v>
      </c>
      <c r="AJ63" s="68">
        <f t="shared" si="15"/>
        <v>0.7778555466791661</v>
      </c>
      <c r="AK63" s="68">
        <f t="shared" si="15"/>
        <v>0.1698741788168503</v>
      </c>
      <c r="AL63" s="107">
        <f t="shared" si="15"/>
        <v>0.14608944699625326</v>
      </c>
    </row>
    <row r="64" spans="1:38" ht="13.5">
      <c r="A64" s="96" t="s">
        <v>21</v>
      </c>
      <c r="B64" s="54" t="s">
        <v>63</v>
      </c>
      <c r="C64" s="22">
        <v>9849787.981145212</v>
      </c>
      <c r="D64" s="34">
        <v>1398932.8226988325</v>
      </c>
      <c r="E64" s="29">
        <f t="shared" si="0"/>
        <v>11248720.803844046</v>
      </c>
      <c r="F64" s="97">
        <v>530886.1699999999</v>
      </c>
      <c r="G64" s="60">
        <v>922488.0900000003</v>
      </c>
      <c r="H64" s="61">
        <v>464102.31000000023</v>
      </c>
      <c r="I64" s="61">
        <v>1057645.1500000004</v>
      </c>
      <c r="J64" s="62">
        <f t="shared" si="1"/>
        <v>2444235.5500000007</v>
      </c>
      <c r="K64" s="98">
        <v>129280.45</v>
      </c>
      <c r="L64" s="63">
        <v>746468.32</v>
      </c>
      <c r="N64" s="96" t="s">
        <v>21</v>
      </c>
      <c r="O64" s="54" t="s">
        <v>63</v>
      </c>
      <c r="P64" s="22">
        <v>7222877.198954187</v>
      </c>
      <c r="Q64" s="34">
        <v>600868.6715436215</v>
      </c>
      <c r="R64" s="29">
        <f t="shared" si="2"/>
        <v>7823745.870497809</v>
      </c>
      <c r="S64" s="97">
        <v>1171640.97</v>
      </c>
      <c r="T64" s="60">
        <v>498430.9700000001</v>
      </c>
      <c r="U64" s="61">
        <v>245327.81000000003</v>
      </c>
      <c r="V64" s="61">
        <v>506758.5600000001</v>
      </c>
      <c r="W64" s="62">
        <f t="shared" si="9"/>
        <v>1250517.3400000003</v>
      </c>
      <c r="X64" s="98">
        <v>112539.48999999999</v>
      </c>
      <c r="Y64" s="63">
        <v>670995.28</v>
      </c>
      <c r="AA64" s="96" t="s">
        <v>21</v>
      </c>
      <c r="AB64" s="54" t="s">
        <v>63</v>
      </c>
      <c r="AC64" s="117">
        <f t="shared" si="10"/>
        <v>0.3636931253062672</v>
      </c>
      <c r="AD64" s="67">
        <f t="shared" si="10"/>
        <v>1.3281839925270154</v>
      </c>
      <c r="AE64" s="65">
        <f t="shared" si="11"/>
        <v>0.43776663890136214</v>
      </c>
      <c r="AF64" s="65">
        <f t="shared" si="11"/>
        <v>-0.5468866456590367</v>
      </c>
      <c r="AG64" s="64">
        <f t="shared" si="12"/>
        <v>0.8507840514003377</v>
      </c>
      <c r="AH64" s="66">
        <f t="shared" si="13"/>
        <v>0.8917639626750844</v>
      </c>
      <c r="AI64" s="67">
        <f t="shared" si="14"/>
        <v>1.0870790026714103</v>
      </c>
      <c r="AJ64" s="68">
        <f t="shared" si="15"/>
        <v>0.9545794942755452</v>
      </c>
      <c r="AK64" s="68">
        <f t="shared" si="15"/>
        <v>0.1487563165605248</v>
      </c>
      <c r="AL64" s="107">
        <f t="shared" si="15"/>
        <v>0.11247924128467779</v>
      </c>
    </row>
    <row r="65" spans="1:38" ht="13.5">
      <c r="A65" s="96" t="s">
        <v>47</v>
      </c>
      <c r="B65" s="54" t="s">
        <v>62</v>
      </c>
      <c r="C65" s="22">
        <v>9199411.314770108</v>
      </c>
      <c r="D65" s="34">
        <v>1306561.9749758954</v>
      </c>
      <c r="E65" s="29">
        <f t="shared" si="0"/>
        <v>10505973.289746003</v>
      </c>
      <c r="F65" s="97">
        <v>495832.01</v>
      </c>
      <c r="G65" s="60">
        <v>394597.75</v>
      </c>
      <c r="H65" s="61">
        <v>418122.13</v>
      </c>
      <c r="I65" s="61">
        <v>743062.6500000003</v>
      </c>
      <c r="J65" s="62">
        <f t="shared" si="1"/>
        <v>1555782.5300000003</v>
      </c>
      <c r="K65" s="98">
        <v>67600.56999999999</v>
      </c>
      <c r="L65" s="63">
        <v>697179.2999999998</v>
      </c>
      <c r="N65" s="96" t="s">
        <v>47</v>
      </c>
      <c r="O65" s="54" t="s">
        <v>62</v>
      </c>
      <c r="P65" s="22">
        <v>6633219.221389686</v>
      </c>
      <c r="Q65" s="34">
        <v>551815.2270664565</v>
      </c>
      <c r="R65" s="29">
        <f t="shared" si="2"/>
        <v>7185034.448456142</v>
      </c>
      <c r="S65" s="97">
        <v>1075991.0699999998</v>
      </c>
      <c r="T65" s="60">
        <v>205627.53</v>
      </c>
      <c r="U65" s="61">
        <v>264326.36</v>
      </c>
      <c r="V65" s="61">
        <v>396663.80999999994</v>
      </c>
      <c r="W65" s="62">
        <f t="shared" si="9"/>
        <v>866617.7</v>
      </c>
      <c r="X65" s="98">
        <v>53165.18000000001</v>
      </c>
      <c r="Y65" s="63">
        <v>616216.86</v>
      </c>
      <c r="AA65" s="96" t="s">
        <v>47</v>
      </c>
      <c r="AB65" s="54" t="s">
        <v>62</v>
      </c>
      <c r="AC65" s="117">
        <f t="shared" si="10"/>
        <v>0.3868697849010325</v>
      </c>
      <c r="AD65" s="67">
        <f t="shared" si="10"/>
        <v>1.3677526659092045</v>
      </c>
      <c r="AE65" s="65">
        <f t="shared" si="11"/>
        <v>0.46220221560711305</v>
      </c>
      <c r="AF65" s="65">
        <f t="shared" si="11"/>
        <v>-0.5391857573687855</v>
      </c>
      <c r="AG65" s="64">
        <f t="shared" si="12"/>
        <v>0.9189928021797471</v>
      </c>
      <c r="AH65" s="66">
        <f t="shared" si="13"/>
        <v>0.5818404566233955</v>
      </c>
      <c r="AI65" s="67">
        <f t="shared" si="14"/>
        <v>0.8732806756431861</v>
      </c>
      <c r="AJ65" s="68">
        <f t="shared" si="15"/>
        <v>0.7952351192457763</v>
      </c>
      <c r="AK65" s="68">
        <f t="shared" si="15"/>
        <v>0.2715196299532887</v>
      </c>
      <c r="AL65" s="107">
        <f t="shared" si="15"/>
        <v>0.13138627852538765</v>
      </c>
    </row>
    <row r="66" spans="1:38" ht="13.5">
      <c r="A66" s="96" t="s">
        <v>22</v>
      </c>
      <c r="B66" s="54" t="s">
        <v>62</v>
      </c>
      <c r="C66" s="22">
        <v>20641986.525347434</v>
      </c>
      <c r="D66" s="34">
        <v>2931713.1019766494</v>
      </c>
      <c r="E66" s="29">
        <f t="shared" si="0"/>
        <v>23573699.627324082</v>
      </c>
      <c r="F66" s="97">
        <v>1112566.61</v>
      </c>
      <c r="G66" s="60">
        <v>7390256.32</v>
      </c>
      <c r="H66" s="61">
        <v>646805.9299999999</v>
      </c>
      <c r="I66" s="61">
        <v>1913576.5299999996</v>
      </c>
      <c r="J66" s="62">
        <f t="shared" si="1"/>
        <v>9950638.78</v>
      </c>
      <c r="K66" s="98">
        <v>1089667.56</v>
      </c>
      <c r="L66" s="63">
        <v>1564357.270000001</v>
      </c>
      <c r="N66" s="96" t="s">
        <v>22</v>
      </c>
      <c r="O66" s="54" t="s">
        <v>62</v>
      </c>
      <c r="P66" s="22">
        <v>15007451.25442177</v>
      </c>
      <c r="Q66" s="34">
        <v>1248464.7115149247</v>
      </c>
      <c r="R66" s="29">
        <f t="shared" si="2"/>
        <v>16255915.965936694</v>
      </c>
      <c r="S66" s="97">
        <v>2434396.1799999997</v>
      </c>
      <c r="T66" s="60">
        <v>4018452.950000001</v>
      </c>
      <c r="U66" s="61">
        <v>400534.2100000001</v>
      </c>
      <c r="V66" s="61">
        <v>1135390.6699999995</v>
      </c>
      <c r="W66" s="62">
        <f t="shared" si="9"/>
        <v>5554377.83</v>
      </c>
      <c r="X66" s="98">
        <v>968187.8500000001</v>
      </c>
      <c r="Y66" s="63">
        <v>1394171.33</v>
      </c>
      <c r="AA66" s="96" t="s">
        <v>22</v>
      </c>
      <c r="AB66" s="54" t="s">
        <v>62</v>
      </c>
      <c r="AC66" s="117">
        <f t="shared" si="10"/>
        <v>0.375449180237418</v>
      </c>
      <c r="AD66" s="67">
        <f t="shared" si="10"/>
        <v>1.3482546802778432</v>
      </c>
      <c r="AE66" s="65">
        <f t="shared" si="11"/>
        <v>0.4501612629347598</v>
      </c>
      <c r="AF66" s="65">
        <f t="shared" si="11"/>
        <v>-0.5429804650777919</v>
      </c>
      <c r="AG66" s="64">
        <f t="shared" si="12"/>
        <v>0.8390799673292177</v>
      </c>
      <c r="AH66" s="66">
        <f t="shared" si="13"/>
        <v>0.6148581415804653</v>
      </c>
      <c r="AI66" s="67">
        <f t="shared" si="14"/>
        <v>0.6853903951844174</v>
      </c>
      <c r="AJ66" s="68">
        <f t="shared" si="15"/>
        <v>0.7914947604491642</v>
      </c>
      <c r="AK66" s="68">
        <f t="shared" si="15"/>
        <v>0.12547121924738058</v>
      </c>
      <c r="AL66" s="107">
        <f t="shared" si="15"/>
        <v>0.12206960244979426</v>
      </c>
    </row>
    <row r="67" spans="1:38" ht="13.5">
      <c r="A67" s="96" t="s">
        <v>86</v>
      </c>
      <c r="B67" s="54" t="s">
        <v>59</v>
      </c>
      <c r="C67" s="22">
        <v>10821573.718515519</v>
      </c>
      <c r="D67" s="34">
        <v>1536952.3381686308</v>
      </c>
      <c r="E67" s="29">
        <f t="shared" si="0"/>
        <v>12358526.05668415</v>
      </c>
      <c r="F67" s="97">
        <v>583263.71</v>
      </c>
      <c r="G67" s="60">
        <v>1170848.3</v>
      </c>
      <c r="H67" s="61">
        <v>194588.06000000003</v>
      </c>
      <c r="I67" s="61">
        <v>639345.5099999999</v>
      </c>
      <c r="J67" s="62">
        <f t="shared" si="1"/>
        <v>2004781.87</v>
      </c>
      <c r="K67" s="98">
        <v>180512.7</v>
      </c>
      <c r="L67" s="63">
        <v>820115.3200000002</v>
      </c>
      <c r="N67" s="96" t="s">
        <v>86</v>
      </c>
      <c r="O67" s="54" t="s">
        <v>59</v>
      </c>
      <c r="P67" s="22">
        <v>7781604.732878083</v>
      </c>
      <c r="Q67" s="34">
        <v>647349.0230456942</v>
      </c>
      <c r="R67" s="29">
        <f t="shared" si="2"/>
        <v>8428953.755923778</v>
      </c>
      <c r="S67" s="97">
        <v>1262273.5499999998</v>
      </c>
      <c r="T67" s="60">
        <v>626005.52</v>
      </c>
      <c r="U67" s="61">
        <v>123573.57</v>
      </c>
      <c r="V67" s="61">
        <v>358131.5200000001</v>
      </c>
      <c r="W67" s="62">
        <f t="shared" si="9"/>
        <v>1107710.61</v>
      </c>
      <c r="X67" s="98">
        <v>152210.49</v>
      </c>
      <c r="Y67" s="63">
        <v>722900.26</v>
      </c>
      <c r="AA67" s="96" t="s">
        <v>86</v>
      </c>
      <c r="AB67" s="54" t="s">
        <v>59</v>
      </c>
      <c r="AC67" s="117">
        <f t="shared" si="10"/>
        <v>0.39066093562851534</v>
      </c>
      <c r="AD67" s="67">
        <f t="shared" si="10"/>
        <v>1.3742251605439475</v>
      </c>
      <c r="AE67" s="65">
        <f t="shared" si="11"/>
        <v>0.4661992952563905</v>
      </c>
      <c r="AF67" s="65">
        <f t="shared" si="11"/>
        <v>-0.5379260620647561</v>
      </c>
      <c r="AG67" s="64">
        <f t="shared" si="12"/>
        <v>0.8703482039583292</v>
      </c>
      <c r="AH67" s="66">
        <f t="shared" si="13"/>
        <v>0.5746737753064834</v>
      </c>
      <c r="AI67" s="67">
        <f t="shared" si="14"/>
        <v>0.7852254668899286</v>
      </c>
      <c r="AJ67" s="68">
        <f t="shared" si="15"/>
        <v>0.8098426176490265</v>
      </c>
      <c r="AK67" s="68">
        <f t="shared" si="15"/>
        <v>0.18594125805652428</v>
      </c>
      <c r="AL67" s="107">
        <f t="shared" si="15"/>
        <v>0.13447921570812582</v>
      </c>
    </row>
    <row r="68" spans="1:38" ht="13.5">
      <c r="A68" s="96" t="s">
        <v>87</v>
      </c>
      <c r="B68" s="54" t="s">
        <v>62</v>
      </c>
      <c r="C68" s="22">
        <v>12328640.410039235</v>
      </c>
      <c r="D68" s="34">
        <v>1750996.037871042</v>
      </c>
      <c r="E68" s="29">
        <f t="shared" si="0"/>
        <v>14079636.447910277</v>
      </c>
      <c r="F68" s="97">
        <v>664491.94</v>
      </c>
      <c r="G68" s="60">
        <v>1425757.2400000002</v>
      </c>
      <c r="H68" s="61">
        <v>787574.6900000004</v>
      </c>
      <c r="I68" s="61">
        <v>1848708.13</v>
      </c>
      <c r="J68" s="62">
        <f t="shared" si="1"/>
        <v>4062040.0600000005</v>
      </c>
      <c r="K68" s="98">
        <v>287546.07</v>
      </c>
      <c r="L68" s="63">
        <v>934328.64</v>
      </c>
      <c r="N68" s="96" t="s">
        <v>87</v>
      </c>
      <c r="O68" s="54" t="s">
        <v>62</v>
      </c>
      <c r="P68" s="22">
        <v>8927515.808875237</v>
      </c>
      <c r="Q68" s="34">
        <v>742676.9715869243</v>
      </c>
      <c r="R68" s="29">
        <f t="shared" si="2"/>
        <v>9670192.78046216</v>
      </c>
      <c r="S68" s="97">
        <v>1448154.6600000001</v>
      </c>
      <c r="T68" s="60">
        <v>745505.8200000001</v>
      </c>
      <c r="U68" s="61">
        <v>491042.49000000005</v>
      </c>
      <c r="V68" s="61">
        <v>1095168.43</v>
      </c>
      <c r="W68" s="62">
        <f t="shared" si="9"/>
        <v>2331716.74</v>
      </c>
      <c r="X68" s="98">
        <v>232108.69</v>
      </c>
      <c r="Y68" s="63">
        <v>829353.8399999999</v>
      </c>
      <c r="AA68" s="96" t="s">
        <v>87</v>
      </c>
      <c r="AB68" s="54" t="s">
        <v>62</v>
      </c>
      <c r="AC68" s="117">
        <f t="shared" si="10"/>
        <v>0.38097099730507233</v>
      </c>
      <c r="AD68" s="67">
        <f t="shared" si="10"/>
        <v>1.357681879013401</v>
      </c>
      <c r="AE68" s="65">
        <f t="shared" si="11"/>
        <v>0.4559830158047149</v>
      </c>
      <c r="AF68" s="65">
        <f t="shared" si="11"/>
        <v>-0.5411457364643637</v>
      </c>
      <c r="AG68" s="64">
        <f t="shared" si="12"/>
        <v>0.9124696303511086</v>
      </c>
      <c r="AH68" s="66">
        <f t="shared" si="13"/>
        <v>0.6038829755852704</v>
      </c>
      <c r="AI68" s="67">
        <f t="shared" si="14"/>
        <v>0.688058274287545</v>
      </c>
      <c r="AJ68" s="68">
        <f t="shared" si="15"/>
        <v>0.7420812701288924</v>
      </c>
      <c r="AK68" s="68">
        <f t="shared" si="15"/>
        <v>0.23884232856598353</v>
      </c>
      <c r="AL68" s="107">
        <f t="shared" si="15"/>
        <v>0.12657420142891018</v>
      </c>
    </row>
    <row r="69" spans="1:38" ht="13.5">
      <c r="A69" s="96" t="s">
        <v>23</v>
      </c>
      <c r="B69" s="54" t="s">
        <v>62</v>
      </c>
      <c r="C69" s="22">
        <v>9021270.637794148</v>
      </c>
      <c r="D69" s="34">
        <v>1281261.2435737066</v>
      </c>
      <c r="E69" s="29">
        <f t="shared" si="0"/>
        <v>10302531.881367855</v>
      </c>
      <c r="F69" s="97">
        <v>486230.55</v>
      </c>
      <c r="G69" s="60">
        <v>568510.08</v>
      </c>
      <c r="H69" s="61">
        <v>316357.18000000005</v>
      </c>
      <c r="I69" s="61">
        <v>621084.1999999998</v>
      </c>
      <c r="J69" s="62">
        <f t="shared" si="1"/>
        <v>1505951.46</v>
      </c>
      <c r="K69" s="98">
        <v>113404.65000000001</v>
      </c>
      <c r="L69" s="63">
        <v>683678.9000000001</v>
      </c>
      <c r="N69" s="96" t="s">
        <v>23</v>
      </c>
      <c r="O69" s="54" t="s">
        <v>62</v>
      </c>
      <c r="P69" s="22">
        <v>6504672.29761933</v>
      </c>
      <c r="Q69" s="34">
        <v>541121.4526619717</v>
      </c>
      <c r="R69" s="29">
        <f t="shared" si="2"/>
        <v>7045793.750281301</v>
      </c>
      <c r="S69" s="97">
        <v>1055139.15</v>
      </c>
      <c r="T69" s="60">
        <v>289939.17000000004</v>
      </c>
      <c r="U69" s="61">
        <v>210966.29</v>
      </c>
      <c r="V69" s="61">
        <v>336579.56999999995</v>
      </c>
      <c r="W69" s="62">
        <f t="shared" si="9"/>
        <v>837485.03</v>
      </c>
      <c r="X69" s="98">
        <v>85833.79999999999</v>
      </c>
      <c r="Y69" s="63">
        <v>604275.0199999999</v>
      </c>
      <c r="AA69" s="96" t="s">
        <v>23</v>
      </c>
      <c r="AB69" s="54" t="s">
        <v>62</v>
      </c>
      <c r="AC69" s="117">
        <f t="shared" si="10"/>
        <v>0.38689087244193354</v>
      </c>
      <c r="AD69" s="67">
        <f t="shared" si="10"/>
        <v>1.3677886679057356</v>
      </c>
      <c r="AE69" s="65">
        <f t="shared" si="11"/>
        <v>0.4622244485877165</v>
      </c>
      <c r="AF69" s="65">
        <f t="shared" si="11"/>
        <v>-0.5391787424435914</v>
      </c>
      <c r="AG69" s="64">
        <f t="shared" si="12"/>
        <v>0.9607908789971353</v>
      </c>
      <c r="AH69" s="66">
        <f t="shared" si="13"/>
        <v>0.49956270264789726</v>
      </c>
      <c r="AI69" s="67">
        <f t="shared" si="14"/>
        <v>0.845281934372903</v>
      </c>
      <c r="AJ69" s="68">
        <f t="shared" si="15"/>
        <v>0.7981831388675686</v>
      </c>
      <c r="AK69" s="68">
        <f t="shared" si="15"/>
        <v>0.3212120400122098</v>
      </c>
      <c r="AL69" s="107">
        <f t="shared" si="15"/>
        <v>0.13140354535919796</v>
      </c>
    </row>
    <row r="70" spans="1:38" ht="13.5">
      <c r="A70" s="96" t="s">
        <v>35</v>
      </c>
      <c r="B70" s="54" t="s">
        <v>88</v>
      </c>
      <c r="C70" s="22">
        <v>10012811.609351758</v>
      </c>
      <c r="D70" s="34">
        <v>1422086.5296425906</v>
      </c>
      <c r="E70" s="29">
        <f aca="true" t="shared" si="16" ref="E70:E83">+SUM(C70:D70)</f>
        <v>11434898.13899435</v>
      </c>
      <c r="F70" s="97">
        <v>539672.86</v>
      </c>
      <c r="G70" s="60">
        <v>2326979.3000000003</v>
      </c>
      <c r="H70" s="61">
        <v>314524.85000000003</v>
      </c>
      <c r="I70" s="61">
        <v>673649.05</v>
      </c>
      <c r="J70" s="62">
        <f aca="true" t="shared" si="17" ref="J70:J83">+G70+H70+I70</f>
        <v>3315153.2</v>
      </c>
      <c r="K70" s="98">
        <v>339365.13</v>
      </c>
      <c r="L70" s="63">
        <v>758823.1399999999</v>
      </c>
      <c r="N70" s="96" t="s">
        <v>35</v>
      </c>
      <c r="O70" s="54" t="s">
        <v>88</v>
      </c>
      <c r="P70" s="22">
        <v>7185513.223036337</v>
      </c>
      <c r="Q70" s="34">
        <v>597760.3752297097</v>
      </c>
      <c r="R70" s="29">
        <f aca="true" t="shared" si="18" ref="R70:R83">+SUM(P70:Q70)</f>
        <v>7783273.5982660465</v>
      </c>
      <c r="S70" s="97">
        <v>1165580.06</v>
      </c>
      <c r="T70" s="60">
        <v>1253110.0399999998</v>
      </c>
      <c r="U70" s="61">
        <v>221443.96</v>
      </c>
      <c r="V70" s="61">
        <v>439927.8300000001</v>
      </c>
      <c r="W70" s="62">
        <f t="shared" si="9"/>
        <v>1914481.8299999998</v>
      </c>
      <c r="X70" s="98">
        <v>292321.83</v>
      </c>
      <c r="Y70" s="63">
        <v>667524.21</v>
      </c>
      <c r="AA70" s="96" t="s">
        <v>35</v>
      </c>
      <c r="AB70" s="54" t="s">
        <v>88</v>
      </c>
      <c r="AC70" s="117">
        <f aca="true" t="shared" si="19" ref="AC70:AD84">+C70/P70-1</f>
        <v>0.39347201773302243</v>
      </c>
      <c r="AD70" s="67">
        <f t="shared" si="19"/>
        <v>1.3790244194358077</v>
      </c>
      <c r="AE70" s="65">
        <f aca="true" t="shared" si="20" ref="AE70:AF84">+E70/R70-1</f>
        <v>0.46916307060589646</v>
      </c>
      <c r="AF70" s="65">
        <f t="shared" si="20"/>
        <v>-0.536992027814889</v>
      </c>
      <c r="AG70" s="64">
        <f aca="true" t="shared" si="21" ref="AG70:AG84">+G70/T70-1</f>
        <v>0.8569632559962577</v>
      </c>
      <c r="AH70" s="66">
        <f aca="true" t="shared" si="22" ref="AH70:AH84">+H70/U70-1</f>
        <v>0.42033609767455404</v>
      </c>
      <c r="AI70" s="67">
        <f aca="true" t="shared" si="23" ref="AI70:AI84">+I70/V70-1</f>
        <v>0.531271731547422</v>
      </c>
      <c r="AJ70" s="68">
        <f aca="true" t="shared" si="24" ref="AJ70:AL84">+J70/W70-1</f>
        <v>0.7316190459744403</v>
      </c>
      <c r="AK70" s="68">
        <f t="shared" si="24"/>
        <v>0.16092982176527837</v>
      </c>
      <c r="AL70" s="107">
        <f t="shared" si="24"/>
        <v>0.13677246252986075</v>
      </c>
    </row>
    <row r="71" spans="1:38" ht="13.5">
      <c r="A71" s="96" t="s">
        <v>24</v>
      </c>
      <c r="B71" s="54" t="s">
        <v>63</v>
      </c>
      <c r="C71" s="22">
        <v>16550419.848188888</v>
      </c>
      <c r="D71" s="34">
        <v>2350601.413898223</v>
      </c>
      <c r="E71" s="29">
        <f t="shared" si="16"/>
        <v>18901021.26208711</v>
      </c>
      <c r="F71" s="97">
        <v>892038.39</v>
      </c>
      <c r="G71" s="60">
        <v>4282276.8100000005</v>
      </c>
      <c r="H71" s="61">
        <v>1781351.8299999998</v>
      </c>
      <c r="I71" s="61">
        <v>3884311.7399999993</v>
      </c>
      <c r="J71" s="62">
        <f t="shared" si="17"/>
        <v>9947940.379999999</v>
      </c>
      <c r="K71" s="98">
        <v>1072722.87</v>
      </c>
      <c r="L71" s="63">
        <v>1254277.0799999996</v>
      </c>
      <c r="N71" s="96" t="s">
        <v>24</v>
      </c>
      <c r="O71" s="54" t="s">
        <v>63</v>
      </c>
      <c r="P71" s="22">
        <v>12006208.447086543</v>
      </c>
      <c r="Q71" s="34">
        <v>998792.3539557408</v>
      </c>
      <c r="R71" s="29">
        <f t="shared" si="18"/>
        <v>13005000.801042283</v>
      </c>
      <c r="S71" s="97">
        <v>1947557.09</v>
      </c>
      <c r="T71" s="60">
        <v>2048489.7300000002</v>
      </c>
      <c r="U71" s="61">
        <v>1102087.2700000003</v>
      </c>
      <c r="V71" s="61">
        <v>2336522.08</v>
      </c>
      <c r="W71" s="62">
        <f aca="true" t="shared" si="25" ref="W71:W83">+T71+U71+V71</f>
        <v>5487099.08</v>
      </c>
      <c r="X71" s="98">
        <v>829690.3400000001</v>
      </c>
      <c r="Y71" s="63">
        <v>1115360.0599999998</v>
      </c>
      <c r="AA71" s="96" t="s">
        <v>24</v>
      </c>
      <c r="AB71" s="54" t="s">
        <v>63</v>
      </c>
      <c r="AC71" s="117">
        <f t="shared" si="19"/>
        <v>0.37848846462473795</v>
      </c>
      <c r="AD71" s="67">
        <f t="shared" si="19"/>
        <v>1.3534435406805132</v>
      </c>
      <c r="AE71" s="65">
        <f t="shared" si="20"/>
        <v>0.45336563613070235</v>
      </c>
      <c r="AF71" s="65">
        <f t="shared" si="20"/>
        <v>-0.541970607906544</v>
      </c>
      <c r="AG71" s="64">
        <f t="shared" si="21"/>
        <v>1.090455591398059</v>
      </c>
      <c r="AH71" s="66">
        <f t="shared" si="22"/>
        <v>0.616343712962041</v>
      </c>
      <c r="AI71" s="67">
        <f t="shared" si="23"/>
        <v>0.6624331407987376</v>
      </c>
      <c r="AJ71" s="68">
        <f t="shared" si="24"/>
        <v>0.8129689723043965</v>
      </c>
      <c r="AK71" s="68">
        <f t="shared" si="24"/>
        <v>0.29291956080867476</v>
      </c>
      <c r="AL71" s="107">
        <f t="shared" si="24"/>
        <v>0.12454903576159948</v>
      </c>
    </row>
    <row r="72" spans="1:38" ht="13.5">
      <c r="A72" s="96" t="s">
        <v>89</v>
      </c>
      <c r="B72" s="54" t="s">
        <v>63</v>
      </c>
      <c r="C72" s="22">
        <v>10411867.33993532</v>
      </c>
      <c r="D72" s="34">
        <v>1478763.095744118</v>
      </c>
      <c r="E72" s="29">
        <f t="shared" si="16"/>
        <v>11890630.435679438</v>
      </c>
      <c r="F72" s="97">
        <v>561181.26</v>
      </c>
      <c r="G72" s="60">
        <v>734591.52</v>
      </c>
      <c r="H72" s="61">
        <v>828053.7499999998</v>
      </c>
      <c r="I72" s="61">
        <v>2249552.5800000015</v>
      </c>
      <c r="J72" s="62">
        <f t="shared" si="17"/>
        <v>3812197.8500000015</v>
      </c>
      <c r="K72" s="98">
        <v>165087.49</v>
      </c>
      <c r="L72" s="63">
        <v>789065.52</v>
      </c>
      <c r="N72" s="96" t="s">
        <v>89</v>
      </c>
      <c r="O72" s="54" t="s">
        <v>63</v>
      </c>
      <c r="P72" s="22">
        <v>7996385.733518449</v>
      </c>
      <c r="Q72" s="34">
        <v>665216.580664737</v>
      </c>
      <c r="R72" s="29">
        <f t="shared" si="18"/>
        <v>8661602.314183185</v>
      </c>
      <c r="S72" s="97">
        <v>1297113.71</v>
      </c>
      <c r="T72" s="60">
        <v>383816.8899999999</v>
      </c>
      <c r="U72" s="61">
        <v>541899.43</v>
      </c>
      <c r="V72" s="61">
        <v>1273445.11</v>
      </c>
      <c r="W72" s="62">
        <f t="shared" si="25"/>
        <v>2199161.43</v>
      </c>
      <c r="X72" s="98">
        <v>141834.58</v>
      </c>
      <c r="Y72" s="63">
        <v>742853.1300000001</v>
      </c>
      <c r="AA72" s="96" t="s">
        <v>89</v>
      </c>
      <c r="AB72" s="54" t="s">
        <v>63</v>
      </c>
      <c r="AC72" s="117">
        <f t="shared" si="19"/>
        <v>0.3020716717418843</v>
      </c>
      <c r="AD72" s="67">
        <f t="shared" si="19"/>
        <v>1.2229799116949565</v>
      </c>
      <c r="AE72" s="65">
        <f t="shared" si="20"/>
        <v>0.37279801177303984</v>
      </c>
      <c r="AF72" s="65">
        <f t="shared" si="20"/>
        <v>-0.5673615538301573</v>
      </c>
      <c r="AG72" s="64">
        <f t="shared" si="21"/>
        <v>0.9139113966558381</v>
      </c>
      <c r="AH72" s="66">
        <f t="shared" si="22"/>
        <v>0.5280579830098726</v>
      </c>
      <c r="AI72" s="67">
        <f t="shared" si="23"/>
        <v>0.766509260850671</v>
      </c>
      <c r="AJ72" s="68">
        <f t="shared" si="24"/>
        <v>0.7334779511843299</v>
      </c>
      <c r="AK72" s="68">
        <f t="shared" si="24"/>
        <v>0.16394387038760216</v>
      </c>
      <c r="AL72" s="107">
        <f t="shared" si="24"/>
        <v>0.06220932258843659</v>
      </c>
    </row>
    <row r="73" spans="1:38" ht="13.5">
      <c r="A73" s="96" t="s">
        <v>25</v>
      </c>
      <c r="B73" s="54" t="s">
        <v>59</v>
      </c>
      <c r="C73" s="22">
        <v>17276038.18912086</v>
      </c>
      <c r="D73" s="34">
        <v>2453658.587902895</v>
      </c>
      <c r="E73" s="29">
        <f t="shared" si="16"/>
        <v>19729696.777023755</v>
      </c>
      <c r="F73" s="97">
        <v>931147.94</v>
      </c>
      <c r="G73" s="60">
        <v>4033686.9999999995</v>
      </c>
      <c r="H73" s="61">
        <v>1415599.0599999996</v>
      </c>
      <c r="I73" s="61">
        <v>5551079.090000002</v>
      </c>
      <c r="J73" s="62">
        <f t="shared" si="17"/>
        <v>11000365.15</v>
      </c>
      <c r="K73" s="98">
        <v>897575.47</v>
      </c>
      <c r="L73" s="63">
        <v>1309268.2100000002</v>
      </c>
      <c r="N73" s="96" t="s">
        <v>25</v>
      </c>
      <c r="O73" s="54" t="s">
        <v>59</v>
      </c>
      <c r="P73" s="22">
        <v>12090339.253788989</v>
      </c>
      <c r="Q73" s="34">
        <v>1005791.1668479922</v>
      </c>
      <c r="R73" s="29">
        <f t="shared" si="18"/>
        <v>13096130.420636982</v>
      </c>
      <c r="S73" s="97">
        <v>1961204.15</v>
      </c>
      <c r="T73" s="60">
        <v>1963686.1400000001</v>
      </c>
      <c r="U73" s="61">
        <v>906243.1000000004</v>
      </c>
      <c r="V73" s="61">
        <v>2945326.459999999</v>
      </c>
      <c r="W73" s="62">
        <f t="shared" si="25"/>
        <v>5815255.699999999</v>
      </c>
      <c r="X73" s="98">
        <v>657703.6</v>
      </c>
      <c r="Y73" s="63">
        <v>1123175.71</v>
      </c>
      <c r="AA73" s="96" t="s">
        <v>25</v>
      </c>
      <c r="AB73" s="54" t="s">
        <v>59</v>
      </c>
      <c r="AC73" s="117">
        <f t="shared" si="19"/>
        <v>0.42891260753553495</v>
      </c>
      <c r="AD73" s="67">
        <f t="shared" si="19"/>
        <v>1.4395308576752721</v>
      </c>
      <c r="AE73" s="65">
        <f t="shared" si="20"/>
        <v>0.5065287335512136</v>
      </c>
      <c r="AF73" s="65">
        <f t="shared" si="20"/>
        <v>-0.5252162096434478</v>
      </c>
      <c r="AG73" s="64">
        <f t="shared" si="21"/>
        <v>1.0541403831469722</v>
      </c>
      <c r="AH73" s="66">
        <f t="shared" si="22"/>
        <v>0.5620522352115</v>
      </c>
      <c r="AI73" s="67">
        <f t="shared" si="23"/>
        <v>0.8847075749966282</v>
      </c>
      <c r="AJ73" s="68">
        <f t="shared" si="24"/>
        <v>0.891639115714207</v>
      </c>
      <c r="AK73" s="68">
        <f t="shared" si="24"/>
        <v>0.36471120121586686</v>
      </c>
      <c r="AL73" s="107">
        <f t="shared" si="24"/>
        <v>0.16568422762632595</v>
      </c>
    </row>
    <row r="74" spans="1:38" ht="13.5">
      <c r="A74" s="96" t="s">
        <v>26</v>
      </c>
      <c r="B74" s="54" t="s">
        <v>59</v>
      </c>
      <c r="C74" s="22">
        <v>40718457.99900262</v>
      </c>
      <c r="D74" s="34">
        <v>5783107.970803825</v>
      </c>
      <c r="E74" s="29">
        <f t="shared" si="16"/>
        <v>46501565.96980645</v>
      </c>
      <c r="F74" s="97">
        <v>2194652.96</v>
      </c>
      <c r="G74" s="60">
        <v>15037694.659999996</v>
      </c>
      <c r="H74" s="61">
        <v>4323444.030000003</v>
      </c>
      <c r="I74" s="61">
        <v>8419810.019999998</v>
      </c>
      <c r="J74" s="62">
        <f t="shared" si="17"/>
        <v>27780948.709999993</v>
      </c>
      <c r="K74" s="98">
        <v>2942778.31</v>
      </c>
      <c r="L74" s="63">
        <v>3085856.9400000004</v>
      </c>
      <c r="N74" s="96" t="s">
        <v>26</v>
      </c>
      <c r="O74" s="54" t="s">
        <v>59</v>
      </c>
      <c r="P74" s="22">
        <v>28371258.733781766</v>
      </c>
      <c r="Q74" s="34">
        <v>2360195.2623334285</v>
      </c>
      <c r="R74" s="29">
        <f t="shared" si="18"/>
        <v>30731453.996115193</v>
      </c>
      <c r="S74" s="97">
        <v>4602172.79</v>
      </c>
      <c r="T74" s="60">
        <v>8687569.280000001</v>
      </c>
      <c r="U74" s="61">
        <v>2612340.2500000005</v>
      </c>
      <c r="V74" s="61">
        <v>4818097.3199999975</v>
      </c>
      <c r="W74" s="62">
        <f t="shared" si="25"/>
        <v>16118006.849999998</v>
      </c>
      <c r="X74" s="98">
        <v>2993971.46</v>
      </c>
      <c r="Y74" s="63">
        <v>2635650.5100000002</v>
      </c>
      <c r="AA74" s="96" t="s">
        <v>26</v>
      </c>
      <c r="AB74" s="54" t="s">
        <v>59</v>
      </c>
      <c r="AC74" s="117">
        <f t="shared" si="19"/>
        <v>0.4352009680317426</v>
      </c>
      <c r="AD74" s="67">
        <f t="shared" si="19"/>
        <v>1.4502667483055207</v>
      </c>
      <c r="AE74" s="65">
        <f t="shared" si="20"/>
        <v>0.5131586671976138</v>
      </c>
      <c r="AF74" s="65">
        <f t="shared" si="20"/>
        <v>-0.5231267794271584</v>
      </c>
      <c r="AG74" s="64">
        <f t="shared" si="21"/>
        <v>0.7309438549881693</v>
      </c>
      <c r="AH74" s="66">
        <f t="shared" si="22"/>
        <v>0.6550080067096935</v>
      </c>
      <c r="AI74" s="67">
        <f t="shared" si="23"/>
        <v>0.7475383872071728</v>
      </c>
      <c r="AJ74" s="68">
        <f t="shared" si="24"/>
        <v>0.7235970283757509</v>
      </c>
      <c r="AK74" s="68">
        <f t="shared" si="24"/>
        <v>-0.01709874348635232</v>
      </c>
      <c r="AL74" s="107">
        <f t="shared" si="24"/>
        <v>0.17081416078947442</v>
      </c>
    </row>
    <row r="75" spans="1:38" ht="13.5">
      <c r="A75" s="96" t="s">
        <v>27</v>
      </c>
      <c r="B75" s="54" t="s">
        <v>62</v>
      </c>
      <c r="C75" s="22">
        <v>10071905.527268566</v>
      </c>
      <c r="D75" s="34">
        <v>1430479.4434346375</v>
      </c>
      <c r="E75" s="29">
        <f t="shared" si="16"/>
        <v>11502384.970703203</v>
      </c>
      <c r="F75" s="97">
        <v>542857.92</v>
      </c>
      <c r="G75" s="60">
        <v>1169879.7200000004</v>
      </c>
      <c r="H75" s="61">
        <v>190056.18999999997</v>
      </c>
      <c r="I75" s="61">
        <v>485562.33000000013</v>
      </c>
      <c r="J75" s="62">
        <f t="shared" si="17"/>
        <v>1845498.2400000005</v>
      </c>
      <c r="K75" s="98">
        <v>187512.74</v>
      </c>
      <c r="L75" s="63">
        <v>763301.4800000001</v>
      </c>
      <c r="N75" s="96" t="s">
        <v>27</v>
      </c>
      <c r="O75" s="54" t="s">
        <v>62</v>
      </c>
      <c r="P75" s="22">
        <v>7357857.655001789</v>
      </c>
      <c r="Q75" s="34">
        <v>612097.6492869257</v>
      </c>
      <c r="R75" s="29">
        <f t="shared" si="18"/>
        <v>7969955.304288715</v>
      </c>
      <c r="S75" s="97">
        <v>1193536.48</v>
      </c>
      <c r="T75" s="60">
        <v>622324.4699999999</v>
      </c>
      <c r="U75" s="61">
        <v>126051.05999999997</v>
      </c>
      <c r="V75" s="61">
        <v>297919.42</v>
      </c>
      <c r="W75" s="62">
        <f t="shared" si="25"/>
        <v>1046294.9499999997</v>
      </c>
      <c r="X75" s="98">
        <v>155948.74</v>
      </c>
      <c r="Y75" s="63">
        <v>683534.7699999997</v>
      </c>
      <c r="AA75" s="96" t="s">
        <v>27</v>
      </c>
      <c r="AB75" s="54" t="s">
        <v>62</v>
      </c>
      <c r="AC75" s="117">
        <f t="shared" si="19"/>
        <v>0.36886387308971624</v>
      </c>
      <c r="AD75" s="67">
        <f t="shared" si="19"/>
        <v>1.337011823360375</v>
      </c>
      <c r="AE75" s="65">
        <f t="shared" si="20"/>
        <v>0.443218252994926</v>
      </c>
      <c r="AF75" s="65">
        <f t="shared" si="20"/>
        <v>-0.5451685565572323</v>
      </c>
      <c r="AG75" s="64">
        <f t="shared" si="21"/>
        <v>0.8798549251968202</v>
      </c>
      <c r="AH75" s="66">
        <f t="shared" si="22"/>
        <v>0.5077714538854337</v>
      </c>
      <c r="AI75" s="67">
        <f t="shared" si="23"/>
        <v>0.6298445062762279</v>
      </c>
      <c r="AJ75" s="68">
        <f t="shared" si="24"/>
        <v>0.7638412954205704</v>
      </c>
      <c r="AK75" s="68">
        <f t="shared" si="24"/>
        <v>0.20239983984481058</v>
      </c>
      <c r="AL75" s="107">
        <f t="shared" si="24"/>
        <v>0.1166973700547822</v>
      </c>
    </row>
    <row r="76" spans="1:38" ht="13.5">
      <c r="A76" s="96" t="s">
        <v>32</v>
      </c>
      <c r="B76" s="54" t="s">
        <v>59</v>
      </c>
      <c r="C76" s="22">
        <v>11287110.10675549</v>
      </c>
      <c r="D76" s="34">
        <v>1603070.9322862115</v>
      </c>
      <c r="E76" s="29">
        <f t="shared" si="16"/>
        <v>12890181.039041702</v>
      </c>
      <c r="F76" s="97">
        <v>608355.29</v>
      </c>
      <c r="G76" s="60">
        <v>1906398.6100000003</v>
      </c>
      <c r="H76" s="61">
        <v>824404.8799999997</v>
      </c>
      <c r="I76" s="61">
        <v>3174334.879999999</v>
      </c>
      <c r="J76" s="62">
        <f t="shared" si="17"/>
        <v>5905138.369999999</v>
      </c>
      <c r="K76" s="98">
        <v>300435.34</v>
      </c>
      <c r="L76" s="63">
        <v>855396.0399999998</v>
      </c>
      <c r="N76" s="96" t="s">
        <v>32</v>
      </c>
      <c r="O76" s="54" t="s">
        <v>59</v>
      </c>
      <c r="P76" s="22">
        <v>8010861.181142254</v>
      </c>
      <c r="Q76" s="34">
        <v>666420.7881770805</v>
      </c>
      <c r="R76" s="29">
        <f t="shared" si="18"/>
        <v>8677281.969319334</v>
      </c>
      <c r="S76" s="97">
        <v>1299461.82</v>
      </c>
      <c r="T76" s="60">
        <v>1034660.2899999998</v>
      </c>
      <c r="U76" s="61">
        <v>482986.01000000007</v>
      </c>
      <c r="V76" s="61">
        <v>1834699.4500000004</v>
      </c>
      <c r="W76" s="62">
        <f t="shared" si="25"/>
        <v>3352345.75</v>
      </c>
      <c r="X76" s="98">
        <v>265233.2</v>
      </c>
      <c r="Y76" s="63">
        <v>744197.8899999999</v>
      </c>
      <c r="AA76" s="96" t="s">
        <v>32</v>
      </c>
      <c r="AB76" s="54" t="s">
        <v>59</v>
      </c>
      <c r="AC76" s="117">
        <f t="shared" si="19"/>
        <v>0.4089758705750137</v>
      </c>
      <c r="AD76" s="67">
        <f t="shared" si="19"/>
        <v>1.4054935871241843</v>
      </c>
      <c r="AE76" s="65">
        <f t="shared" si="20"/>
        <v>0.48550906661995175</v>
      </c>
      <c r="AF76" s="65">
        <f t="shared" si="20"/>
        <v>-0.5318405815108904</v>
      </c>
      <c r="AG76" s="64">
        <f t="shared" si="21"/>
        <v>0.8425357853445798</v>
      </c>
      <c r="AH76" s="66">
        <f t="shared" si="22"/>
        <v>0.7068918414427772</v>
      </c>
      <c r="AI76" s="67">
        <f t="shared" si="23"/>
        <v>0.730166147921393</v>
      </c>
      <c r="AJ76" s="68">
        <f t="shared" si="24"/>
        <v>0.7614944311755429</v>
      </c>
      <c r="AK76" s="68">
        <f t="shared" si="24"/>
        <v>0.13272146925799633</v>
      </c>
      <c r="AL76" s="107">
        <f t="shared" si="24"/>
        <v>0.14942013608772786</v>
      </c>
    </row>
    <row r="77" spans="1:38" ht="13.5">
      <c r="A77" s="96" t="s">
        <v>29</v>
      </c>
      <c r="B77" s="54" t="s">
        <v>88</v>
      </c>
      <c r="C77" s="22">
        <v>9225179.011536159</v>
      </c>
      <c r="D77" s="34">
        <v>1310221.6757573113</v>
      </c>
      <c r="E77" s="29">
        <f t="shared" si="16"/>
        <v>10535400.68729347</v>
      </c>
      <c r="F77" s="97">
        <v>497220.85</v>
      </c>
      <c r="G77" s="60">
        <v>706514.05</v>
      </c>
      <c r="H77" s="61">
        <v>108234.8</v>
      </c>
      <c r="I77" s="61">
        <v>186256.68999999997</v>
      </c>
      <c r="J77" s="62">
        <f t="shared" si="17"/>
        <v>1001005.54</v>
      </c>
      <c r="K77" s="98">
        <v>96732.42000000001</v>
      </c>
      <c r="L77" s="63">
        <v>699132.1900000002</v>
      </c>
      <c r="N77" s="96" t="s">
        <v>29</v>
      </c>
      <c r="O77" s="54" t="s">
        <v>88</v>
      </c>
      <c r="P77" s="22">
        <v>6685429.810255027</v>
      </c>
      <c r="Q77" s="34">
        <v>556158.6080084128</v>
      </c>
      <c r="R77" s="29">
        <f t="shared" si="18"/>
        <v>7241588.41826344</v>
      </c>
      <c r="S77" s="97">
        <v>1084460.28</v>
      </c>
      <c r="T77" s="60">
        <v>383682.70000000007</v>
      </c>
      <c r="U77" s="61">
        <v>82711.29999999999</v>
      </c>
      <c r="V77" s="61">
        <v>112642.90999999999</v>
      </c>
      <c r="W77" s="62">
        <f t="shared" si="25"/>
        <v>579036.91</v>
      </c>
      <c r="X77" s="98">
        <v>85669.69</v>
      </c>
      <c r="Y77" s="63">
        <v>621067.1499999999</v>
      </c>
      <c r="AA77" s="96" t="s">
        <v>29</v>
      </c>
      <c r="AB77" s="54" t="s">
        <v>88</v>
      </c>
      <c r="AC77" s="117">
        <f t="shared" si="19"/>
        <v>0.3798931816448534</v>
      </c>
      <c r="AD77" s="67">
        <f t="shared" si="19"/>
        <v>1.3558417632861528</v>
      </c>
      <c r="AE77" s="65">
        <f t="shared" si="20"/>
        <v>0.45484665501327926</v>
      </c>
      <c r="AF77" s="65">
        <f t="shared" si="20"/>
        <v>-0.5415038621792585</v>
      </c>
      <c r="AG77" s="64">
        <f t="shared" si="21"/>
        <v>0.8414018927619096</v>
      </c>
      <c r="AH77" s="66">
        <f t="shared" si="22"/>
        <v>0.30858540489630815</v>
      </c>
      <c r="AI77" s="67">
        <f t="shared" si="23"/>
        <v>0.6535145443241832</v>
      </c>
      <c r="AJ77" s="68">
        <f t="shared" si="24"/>
        <v>0.7287421971079528</v>
      </c>
      <c r="AK77" s="68">
        <f t="shared" si="24"/>
        <v>0.12913236875258938</v>
      </c>
      <c r="AL77" s="107">
        <f t="shared" si="24"/>
        <v>0.125695007375612</v>
      </c>
    </row>
    <row r="78" spans="1:38" ht="13.5">
      <c r="A78" s="96" t="s">
        <v>28</v>
      </c>
      <c r="B78" s="54" t="s">
        <v>59</v>
      </c>
      <c r="C78" s="22">
        <v>20481196.09752728</v>
      </c>
      <c r="D78" s="34">
        <v>2908876.5691006146</v>
      </c>
      <c r="E78" s="29">
        <f t="shared" si="16"/>
        <v>23390072.666627895</v>
      </c>
      <c r="F78" s="97">
        <v>1103900.29</v>
      </c>
      <c r="G78" s="60">
        <v>4972134.409999999</v>
      </c>
      <c r="H78" s="61">
        <v>3144435.3999999985</v>
      </c>
      <c r="I78" s="61">
        <v>7978724.289999999</v>
      </c>
      <c r="J78" s="62">
        <f t="shared" si="17"/>
        <v>16095294.099999998</v>
      </c>
      <c r="K78" s="98">
        <v>1267036.53</v>
      </c>
      <c r="L78" s="63">
        <v>1552171.79</v>
      </c>
      <c r="N78" s="96" t="s">
        <v>28</v>
      </c>
      <c r="O78" s="54" t="s">
        <v>59</v>
      </c>
      <c r="P78" s="22">
        <v>14797247.959440216</v>
      </c>
      <c r="Q78" s="34">
        <v>1230977.9716561954</v>
      </c>
      <c r="R78" s="29">
        <f t="shared" si="18"/>
        <v>16028225.931096412</v>
      </c>
      <c r="S78" s="97">
        <v>2400298.58</v>
      </c>
      <c r="T78" s="60">
        <v>2519511.9600000004</v>
      </c>
      <c r="U78" s="61">
        <v>1920174.8800000006</v>
      </c>
      <c r="V78" s="61">
        <v>4263785.989999999</v>
      </c>
      <c r="W78" s="62">
        <f t="shared" si="25"/>
        <v>8703472.83</v>
      </c>
      <c r="X78" s="98">
        <v>1098707.3900000001</v>
      </c>
      <c r="Y78" s="63">
        <v>1374643.7499999995</v>
      </c>
      <c r="AA78" s="96" t="s">
        <v>28</v>
      </c>
      <c r="AB78" s="54" t="s">
        <v>59</v>
      </c>
      <c r="AC78" s="117">
        <f t="shared" si="19"/>
        <v>0.3841219768477875</v>
      </c>
      <c r="AD78" s="67">
        <f t="shared" si="19"/>
        <v>1.3630614325185064</v>
      </c>
      <c r="AE78" s="65">
        <f t="shared" si="20"/>
        <v>0.4593051512487567</v>
      </c>
      <c r="AF78" s="65">
        <f t="shared" si="20"/>
        <v>-0.540098761379928</v>
      </c>
      <c r="AG78" s="64">
        <f t="shared" si="21"/>
        <v>0.9734514020723277</v>
      </c>
      <c r="AH78" s="66">
        <f t="shared" si="22"/>
        <v>0.6375776148055836</v>
      </c>
      <c r="AI78" s="67">
        <f t="shared" si="23"/>
        <v>0.8712769141586303</v>
      </c>
      <c r="AJ78" s="68">
        <f t="shared" si="24"/>
        <v>0.8492956104281879</v>
      </c>
      <c r="AK78" s="68">
        <f t="shared" si="24"/>
        <v>0.1532065238953202</v>
      </c>
      <c r="AL78" s="107">
        <f t="shared" si="24"/>
        <v>0.12914476205198655</v>
      </c>
    </row>
    <row r="79" spans="1:38" ht="13.5">
      <c r="A79" s="96" t="s">
        <v>90</v>
      </c>
      <c r="B79" s="54" t="s">
        <v>59</v>
      </c>
      <c r="C79" s="22">
        <v>12693339.211601397</v>
      </c>
      <c r="D79" s="34">
        <v>1802793.0029306817</v>
      </c>
      <c r="E79" s="29">
        <f t="shared" si="16"/>
        <v>14496132.21453208</v>
      </c>
      <c r="F79" s="97">
        <v>684148.56</v>
      </c>
      <c r="G79" s="60">
        <v>2297939.9899999998</v>
      </c>
      <c r="H79" s="61">
        <v>642562.7600000001</v>
      </c>
      <c r="I79" s="61">
        <v>1972796.520000001</v>
      </c>
      <c r="J79" s="62">
        <f t="shared" si="17"/>
        <v>4913299.270000001</v>
      </c>
      <c r="K79" s="98">
        <v>406085.45999999996</v>
      </c>
      <c r="L79" s="63">
        <v>961967.4500000001</v>
      </c>
      <c r="N79" s="96" t="s">
        <v>90</v>
      </c>
      <c r="O79" s="54" t="s">
        <v>59</v>
      </c>
      <c r="P79" s="22">
        <v>8941496.36940079</v>
      </c>
      <c r="Q79" s="34">
        <v>743840.0096116663</v>
      </c>
      <c r="R79" s="29">
        <f t="shared" si="18"/>
        <v>9685336.379012456</v>
      </c>
      <c r="S79" s="97">
        <v>1450422.4700000002</v>
      </c>
      <c r="T79" s="60">
        <v>1235345.1800000006</v>
      </c>
      <c r="U79" s="61">
        <v>402565.56999999995</v>
      </c>
      <c r="V79" s="61">
        <v>1122402.7299999997</v>
      </c>
      <c r="W79" s="62">
        <f t="shared" si="25"/>
        <v>2760313.4800000004</v>
      </c>
      <c r="X79" s="98">
        <v>349252.6</v>
      </c>
      <c r="Y79" s="63">
        <v>830652.6399999995</v>
      </c>
      <c r="AA79" s="96" t="s">
        <v>90</v>
      </c>
      <c r="AB79" s="71" t="s">
        <v>59</v>
      </c>
      <c r="AC79" s="117">
        <f t="shared" si="19"/>
        <v>0.419598989609838</v>
      </c>
      <c r="AD79" s="67">
        <f t="shared" si="19"/>
        <v>1.4236300543605593</v>
      </c>
      <c r="AE79" s="65">
        <f t="shared" si="20"/>
        <v>0.4967092155874244</v>
      </c>
      <c r="AF79" s="65">
        <f t="shared" si="20"/>
        <v>-0.5283108376003027</v>
      </c>
      <c r="AG79" s="64">
        <f t="shared" si="21"/>
        <v>0.86016024282379</v>
      </c>
      <c r="AH79" s="66">
        <f t="shared" si="22"/>
        <v>0.5961691905246647</v>
      </c>
      <c r="AI79" s="67">
        <f t="shared" si="23"/>
        <v>0.7576547769088207</v>
      </c>
      <c r="AJ79" s="68">
        <f t="shared" si="24"/>
        <v>0.7799787254598345</v>
      </c>
      <c r="AK79" s="68">
        <f t="shared" si="24"/>
        <v>0.16272709208177694</v>
      </c>
      <c r="AL79" s="107">
        <f t="shared" si="24"/>
        <v>0.15808630909786858</v>
      </c>
    </row>
    <row r="80" spans="1:38" ht="13.5">
      <c r="A80" s="96" t="s">
        <v>30</v>
      </c>
      <c r="B80" s="54" t="s">
        <v>62</v>
      </c>
      <c r="C80" s="22">
        <v>9028313.808243535</v>
      </c>
      <c r="D80" s="34">
        <v>1282261.5617872938</v>
      </c>
      <c r="E80" s="29">
        <f t="shared" si="16"/>
        <v>10310575.37003083</v>
      </c>
      <c r="F80" s="97">
        <v>486610.16</v>
      </c>
      <c r="G80" s="60">
        <v>507607.68000000005</v>
      </c>
      <c r="H80" s="61">
        <v>291321.40999999986</v>
      </c>
      <c r="I80" s="61">
        <v>286880.30000000005</v>
      </c>
      <c r="J80" s="62">
        <f t="shared" si="17"/>
        <v>1085809.39</v>
      </c>
      <c r="K80" s="98">
        <v>79923.98</v>
      </c>
      <c r="L80" s="63">
        <v>684212.6499999998</v>
      </c>
      <c r="N80" s="96" t="s">
        <v>30</v>
      </c>
      <c r="O80" s="54" t="s">
        <v>62</v>
      </c>
      <c r="P80" s="22">
        <v>6505043.462943017</v>
      </c>
      <c r="Q80" s="34">
        <v>541152.3297776729</v>
      </c>
      <c r="R80" s="29">
        <f t="shared" si="18"/>
        <v>7046195.792720689</v>
      </c>
      <c r="S80" s="97">
        <v>1055199.3599999999</v>
      </c>
      <c r="T80" s="60">
        <v>277645.6</v>
      </c>
      <c r="U80" s="61">
        <v>181364.15000000002</v>
      </c>
      <c r="V80" s="61">
        <v>149824.96999999994</v>
      </c>
      <c r="W80" s="62">
        <f t="shared" si="25"/>
        <v>608834.72</v>
      </c>
      <c r="X80" s="98">
        <v>72193.76</v>
      </c>
      <c r="Y80" s="63">
        <v>604309.5599999997</v>
      </c>
      <c r="AA80" s="96" t="s">
        <v>30</v>
      </c>
      <c r="AB80" s="54" t="s">
        <v>62</v>
      </c>
      <c r="AC80" s="117">
        <f t="shared" si="19"/>
        <v>0.38789446368417324</v>
      </c>
      <c r="AD80" s="67">
        <f t="shared" si="19"/>
        <v>1.3695020629664447</v>
      </c>
      <c r="AE80" s="65">
        <f t="shared" si="20"/>
        <v>0.46328255321581</v>
      </c>
      <c r="AF80" s="65">
        <f t="shared" si="20"/>
        <v>-0.5388452851222351</v>
      </c>
      <c r="AG80" s="64">
        <f t="shared" si="21"/>
        <v>0.8282576060992866</v>
      </c>
      <c r="AH80" s="66">
        <f t="shared" si="22"/>
        <v>0.6062789145484364</v>
      </c>
      <c r="AI80" s="67">
        <f t="shared" si="23"/>
        <v>0.914769614170456</v>
      </c>
      <c r="AJ80" s="68">
        <f t="shared" si="24"/>
        <v>0.7834222562077273</v>
      </c>
      <c r="AK80" s="68">
        <f t="shared" si="24"/>
        <v>0.10707601321776283</v>
      </c>
      <c r="AL80" s="107">
        <f t="shared" si="24"/>
        <v>0.13222211808133588</v>
      </c>
    </row>
    <row r="81" spans="1:38" ht="13.5">
      <c r="A81" s="96" t="s">
        <v>31</v>
      </c>
      <c r="B81" s="54" t="s">
        <v>62</v>
      </c>
      <c r="C81" s="22">
        <v>11949339.913642978</v>
      </c>
      <c r="D81" s="34">
        <v>1697125.2423686003</v>
      </c>
      <c r="E81" s="29">
        <f t="shared" si="16"/>
        <v>13646465.156011578</v>
      </c>
      <c r="F81" s="97">
        <v>644048.32</v>
      </c>
      <c r="G81" s="60">
        <v>3351879.7299999986</v>
      </c>
      <c r="H81" s="61">
        <v>423588.24000000005</v>
      </c>
      <c r="I81" s="61">
        <v>880763.8600000001</v>
      </c>
      <c r="J81" s="62">
        <f t="shared" si="17"/>
        <v>4656231.829999999</v>
      </c>
      <c r="K81" s="98">
        <v>471254.88</v>
      </c>
      <c r="L81" s="63">
        <v>905583.24</v>
      </c>
      <c r="N81" s="96" t="s">
        <v>31</v>
      </c>
      <c r="O81" s="54" t="s">
        <v>62</v>
      </c>
      <c r="P81" s="22">
        <v>8634913.81203511</v>
      </c>
      <c r="Q81" s="34">
        <v>718335.5120425486</v>
      </c>
      <c r="R81" s="29">
        <f t="shared" si="18"/>
        <v>9353249.324077658</v>
      </c>
      <c r="S81" s="97">
        <v>1400690.95</v>
      </c>
      <c r="T81" s="60">
        <v>1819152.2400000002</v>
      </c>
      <c r="U81" s="61">
        <v>289070.95000000007</v>
      </c>
      <c r="V81" s="61">
        <v>565060.2899999999</v>
      </c>
      <c r="W81" s="62">
        <f t="shared" si="25"/>
        <v>2673283.4800000004</v>
      </c>
      <c r="X81" s="98">
        <v>416386.06</v>
      </c>
      <c r="Y81" s="63">
        <v>802171.48</v>
      </c>
      <c r="AA81" s="96" t="s">
        <v>31</v>
      </c>
      <c r="AB81" s="54" t="s">
        <v>62</v>
      </c>
      <c r="AC81" s="117">
        <f t="shared" si="19"/>
        <v>0.38384009079376225</v>
      </c>
      <c r="AD81" s="67">
        <f t="shared" si="19"/>
        <v>1.362580178645095</v>
      </c>
      <c r="AE81" s="65">
        <f t="shared" si="20"/>
        <v>0.459007953619079</v>
      </c>
      <c r="AF81" s="65">
        <f t="shared" si="20"/>
        <v>-0.5401924171781077</v>
      </c>
      <c r="AG81" s="64">
        <f t="shared" si="21"/>
        <v>0.8425504233774288</v>
      </c>
      <c r="AH81" s="66">
        <f t="shared" si="22"/>
        <v>0.465343508228689</v>
      </c>
      <c r="AI81" s="67">
        <f t="shared" si="23"/>
        <v>0.5587077619628875</v>
      </c>
      <c r="AJ81" s="68">
        <f t="shared" si="24"/>
        <v>0.7417650858336948</v>
      </c>
      <c r="AK81" s="68">
        <f t="shared" si="24"/>
        <v>0.1317739119316339</v>
      </c>
      <c r="AL81" s="107">
        <f t="shared" si="24"/>
        <v>0.1289147801664552</v>
      </c>
    </row>
    <row r="82" spans="1:38" ht="13.5">
      <c r="A82" s="96" t="s">
        <v>44</v>
      </c>
      <c r="B82" s="54" t="s">
        <v>62</v>
      </c>
      <c r="C82" s="22">
        <v>9216761.563925916</v>
      </c>
      <c r="D82" s="34">
        <v>1309026.1735020485</v>
      </c>
      <c r="E82" s="29">
        <f t="shared" si="16"/>
        <v>10525787.737427965</v>
      </c>
      <c r="F82" s="97">
        <v>496767.16</v>
      </c>
      <c r="G82" s="60">
        <v>593656.4000000001</v>
      </c>
      <c r="H82" s="61">
        <v>876916.7200000004</v>
      </c>
      <c r="I82" s="61">
        <v>637368.12</v>
      </c>
      <c r="J82" s="62">
        <f t="shared" si="17"/>
        <v>2107941.2400000007</v>
      </c>
      <c r="K82" s="98">
        <v>87081.19</v>
      </c>
      <c r="L82" s="63">
        <v>698494.27</v>
      </c>
      <c r="N82" s="96" t="s">
        <v>44</v>
      </c>
      <c r="O82" s="54" t="s">
        <v>62</v>
      </c>
      <c r="P82" s="22">
        <v>6756569.83062842</v>
      </c>
      <c r="Q82" s="34">
        <v>562076.7218511257</v>
      </c>
      <c r="R82" s="29">
        <f t="shared" si="18"/>
        <v>7318646.552479546</v>
      </c>
      <c r="S82" s="97">
        <v>1096000.08</v>
      </c>
      <c r="T82" s="60">
        <v>321592.49999999994</v>
      </c>
      <c r="U82" s="61">
        <v>517686.73999999993</v>
      </c>
      <c r="V82" s="61">
        <v>394040.3399999999</v>
      </c>
      <c r="W82" s="62">
        <f t="shared" si="25"/>
        <v>1233319.5799999998</v>
      </c>
      <c r="X82" s="98">
        <v>76460.83</v>
      </c>
      <c r="Y82" s="63">
        <v>627675.9500000002</v>
      </c>
      <c r="AA82" s="96" t="s">
        <v>44</v>
      </c>
      <c r="AB82" s="54" t="s">
        <v>62</v>
      </c>
      <c r="AC82" s="117">
        <f t="shared" si="19"/>
        <v>0.3641184498893393</v>
      </c>
      <c r="AD82" s="67">
        <f t="shared" si="19"/>
        <v>1.328910133817574</v>
      </c>
      <c r="AE82" s="65">
        <f t="shared" si="20"/>
        <v>0.43821506639938024</v>
      </c>
      <c r="AF82" s="65">
        <f t="shared" si="20"/>
        <v>-0.5467453250550858</v>
      </c>
      <c r="AG82" s="64">
        <f t="shared" si="21"/>
        <v>0.8459895675427762</v>
      </c>
      <c r="AH82" s="66">
        <f t="shared" si="22"/>
        <v>0.6939138135931404</v>
      </c>
      <c r="AI82" s="67">
        <f t="shared" si="23"/>
        <v>0.6175199727012726</v>
      </c>
      <c r="AJ82" s="68">
        <f t="shared" si="24"/>
        <v>0.7091606053963735</v>
      </c>
      <c r="AK82" s="68">
        <f t="shared" si="24"/>
        <v>0.13889935539543585</v>
      </c>
      <c r="AL82" s="107">
        <f t="shared" si="24"/>
        <v>0.11282624417902243</v>
      </c>
    </row>
    <row r="83" spans="1:38" ht="14.25" thickBot="1">
      <c r="A83" s="100" t="s">
        <v>33</v>
      </c>
      <c r="B83" s="73" t="s">
        <v>88</v>
      </c>
      <c r="C83" s="24">
        <v>37524981.44646347</v>
      </c>
      <c r="D83" s="36">
        <v>5329549.053960347</v>
      </c>
      <c r="E83" s="31">
        <f t="shared" si="16"/>
        <v>42854530.50042382</v>
      </c>
      <c r="F83" s="101">
        <v>2022530.21</v>
      </c>
      <c r="G83" s="74">
        <v>13847784.950000005</v>
      </c>
      <c r="H83" s="75">
        <v>3321856.0599999987</v>
      </c>
      <c r="I83" s="75">
        <v>7940363.409999999</v>
      </c>
      <c r="J83" s="76">
        <f t="shared" si="17"/>
        <v>25110004.420000006</v>
      </c>
      <c r="K83" s="102">
        <v>2453310.77</v>
      </c>
      <c r="L83" s="77">
        <v>2843838.75</v>
      </c>
      <c r="N83" s="100" t="s">
        <v>33</v>
      </c>
      <c r="O83" s="73" t="s">
        <v>88</v>
      </c>
      <c r="P83" s="24">
        <v>26669342.0029011</v>
      </c>
      <c r="Q83" s="36">
        <v>2218613.3944719345</v>
      </c>
      <c r="R83" s="31">
        <f t="shared" si="18"/>
        <v>28887955.397373036</v>
      </c>
      <c r="S83" s="101">
        <v>4326100.62</v>
      </c>
      <c r="T83" s="74">
        <v>7477169.929999998</v>
      </c>
      <c r="U83" s="75">
        <v>2021946.9199999997</v>
      </c>
      <c r="V83" s="75">
        <v>4760439.999999999</v>
      </c>
      <c r="W83" s="76">
        <f t="shared" si="25"/>
        <v>14259556.849999998</v>
      </c>
      <c r="X83" s="102">
        <v>2134949.5700000003</v>
      </c>
      <c r="Y83" s="77">
        <v>2477544.7799999993</v>
      </c>
      <c r="AA83" s="99" t="s">
        <v>33</v>
      </c>
      <c r="AB83" s="70" t="s">
        <v>88</v>
      </c>
      <c r="AC83" s="118">
        <f t="shared" si="19"/>
        <v>0.40704564223524886</v>
      </c>
      <c r="AD83" s="81">
        <f t="shared" si="19"/>
        <v>1.4021981780331152</v>
      </c>
      <c r="AE83" s="79">
        <f t="shared" si="20"/>
        <v>0.4834739915280004</v>
      </c>
      <c r="AF83" s="79">
        <f t="shared" si="20"/>
        <v>-0.5324819305751608</v>
      </c>
      <c r="AG83" s="78">
        <f t="shared" si="21"/>
        <v>0.8520088589186321</v>
      </c>
      <c r="AH83" s="80">
        <f t="shared" si="22"/>
        <v>0.642899735468822</v>
      </c>
      <c r="AI83" s="81">
        <f t="shared" si="23"/>
        <v>0.6679893896362523</v>
      </c>
      <c r="AJ83" s="82">
        <f t="shared" si="24"/>
        <v>0.7609245984386961</v>
      </c>
      <c r="AK83" s="82">
        <f t="shared" si="24"/>
        <v>0.14911883843701257</v>
      </c>
      <c r="AL83" s="108">
        <f t="shared" si="24"/>
        <v>0.14784554973815678</v>
      </c>
    </row>
    <row r="84" spans="1:38" ht="14.25" thickBot="1">
      <c r="A84" s="2"/>
      <c r="B84" s="2"/>
      <c r="C84" s="25">
        <f aca="true" t="shared" si="26" ref="C84:L84">+SUM(C6:C83)</f>
        <v>1717846451.0700088</v>
      </c>
      <c r="D84" s="37">
        <f t="shared" si="26"/>
        <v>243980052.09439334</v>
      </c>
      <c r="E84" s="32">
        <f t="shared" si="26"/>
        <v>1961826503.1644018</v>
      </c>
      <c r="F84" s="32">
        <f t="shared" si="26"/>
        <v>92588889.10999998</v>
      </c>
      <c r="G84" s="25">
        <f t="shared" si="26"/>
        <v>526684962.86</v>
      </c>
      <c r="H84" s="25">
        <f t="shared" si="26"/>
        <v>190700326.23</v>
      </c>
      <c r="I84" s="25">
        <f t="shared" si="26"/>
        <v>374101518.30999994</v>
      </c>
      <c r="J84" s="32">
        <f t="shared" si="26"/>
        <v>1091486807.4</v>
      </c>
      <c r="K84" s="104">
        <f t="shared" si="26"/>
        <v>104790840.85999998</v>
      </c>
      <c r="L84" s="83">
        <f t="shared" si="26"/>
        <v>130187359.02</v>
      </c>
      <c r="N84" s="2" t="s">
        <v>49</v>
      </c>
      <c r="O84" s="2"/>
      <c r="P84" s="25">
        <f aca="true" t="shared" si="27" ref="P84:Y84">+SUM(P6:P83)</f>
        <v>1237217745.6242187</v>
      </c>
      <c r="Q84" s="37">
        <f t="shared" si="27"/>
        <v>102923719.0037036</v>
      </c>
      <c r="R84" s="32">
        <f t="shared" si="27"/>
        <v>1340141464.6279218</v>
      </c>
      <c r="S84" s="103">
        <f t="shared" si="27"/>
        <v>200692183.07000008</v>
      </c>
      <c r="T84" s="25">
        <f t="shared" si="27"/>
        <v>280555784.4399999</v>
      </c>
      <c r="U84" s="25">
        <f t="shared" si="27"/>
        <v>116340185.26</v>
      </c>
      <c r="V84" s="25">
        <f t="shared" si="27"/>
        <v>211821689.49999994</v>
      </c>
      <c r="W84" s="32">
        <f t="shared" si="27"/>
        <v>608717659.2000003</v>
      </c>
      <c r="X84" s="104">
        <f t="shared" si="27"/>
        <v>91176766.18999997</v>
      </c>
      <c r="Y84" s="83">
        <f t="shared" si="27"/>
        <v>114935807.84</v>
      </c>
      <c r="AA84" s="2" t="s">
        <v>49</v>
      </c>
      <c r="AB84" s="2"/>
      <c r="AC84" s="119">
        <f t="shared" si="19"/>
        <v>0.38847543784889416</v>
      </c>
      <c r="AD84" s="87">
        <f>+D84/Q84-1</f>
        <v>1.3704939391629836</v>
      </c>
      <c r="AE84" s="85">
        <f t="shared" si="20"/>
        <v>0.4638950849185799</v>
      </c>
      <c r="AF84" s="85">
        <f t="shared" si="20"/>
        <v>-0.5386522399942921</v>
      </c>
      <c r="AG84" s="84">
        <f t="shared" si="21"/>
        <v>0.8772914053840788</v>
      </c>
      <c r="AH84" s="86">
        <f t="shared" si="22"/>
        <v>0.639161273499935</v>
      </c>
      <c r="AI84" s="87">
        <f t="shared" si="23"/>
        <v>0.7661152604016033</v>
      </c>
      <c r="AJ84" s="88">
        <f t="shared" si="24"/>
        <v>0.7930920697035031</v>
      </c>
      <c r="AK84" s="88">
        <f t="shared" si="24"/>
        <v>0.14931517357865198</v>
      </c>
      <c r="AL84" s="109">
        <f t="shared" si="24"/>
        <v>0.13269625425377773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2054415392.2744017</v>
      </c>
      <c r="G86" s="2"/>
      <c r="H86" s="3"/>
      <c r="I86" s="3"/>
      <c r="J86" s="3"/>
      <c r="K86" s="38">
        <f>+J84+K84</f>
        <v>1196277648.26</v>
      </c>
      <c r="L86" s="89">
        <f>SUM(L84)</f>
        <v>130187359.02</v>
      </c>
      <c r="R86" s="2"/>
      <c r="S86" s="38">
        <f>SUM(R84:S84)</f>
        <v>1540833647.697922</v>
      </c>
      <c r="T86" s="2"/>
      <c r="U86" s="3"/>
      <c r="V86" s="3"/>
      <c r="W86" s="3"/>
      <c r="X86" s="38">
        <f>+SUM(W84:X84)</f>
        <v>699894425.3900002</v>
      </c>
      <c r="Y86" s="89">
        <f>SUM(Y84)</f>
        <v>114935807.84</v>
      </c>
      <c r="AE86" s="5"/>
      <c r="AF86" s="6">
        <f>+(F86-S86)/S86</f>
        <v>0.33331420646465953</v>
      </c>
      <c r="AG86" s="5"/>
      <c r="AH86" s="7"/>
      <c r="AI86" s="7"/>
      <c r="AJ86" s="7"/>
      <c r="AK86" s="6">
        <f>+(K86-X86)/X86</f>
        <v>0.709225855875908</v>
      </c>
      <c r="AL86" s="6">
        <f>+(L86-Y86)/Y86</f>
        <v>0.13269625425377785</v>
      </c>
    </row>
    <row r="87" spans="11:38" ht="6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0"/>
      <c r="N88" s="12" t="s">
        <v>105</v>
      </c>
    </row>
  </sheetData>
  <sheetProtection/>
  <mergeCells count="18"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  <mergeCell ref="AC3:AK3"/>
    <mergeCell ref="AL3:AL5"/>
    <mergeCell ref="C4:F4"/>
    <mergeCell ref="G4:K4"/>
    <mergeCell ref="P4:S4"/>
    <mergeCell ref="T4:X4"/>
    <mergeCell ref="AC4:AF4"/>
    <mergeCell ref="AG4:AK4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:N59"/>
  <sheetViews>
    <sheetView zoomScalePageLayoutView="0" workbookViewId="0" topLeftCell="A1">
      <selection activeCell="J51" sqref="J51"/>
    </sheetView>
  </sheetViews>
  <sheetFormatPr defaultColWidth="11.421875" defaultRowHeight="12.75"/>
  <cols>
    <col min="10" max="10" width="11.421875" style="120" customWidth="1"/>
    <col min="11" max="11" width="11.421875" style="121" customWidth="1"/>
    <col min="12" max="12" width="15.57421875" style="121" bestFit="1" customWidth="1"/>
    <col min="13" max="14" width="14.140625" style="121" bestFit="1" customWidth="1"/>
    <col min="15" max="17" width="11.421875" style="120" customWidth="1"/>
  </cols>
  <sheetData>
    <row r="1" spans="12:14" ht="25.5">
      <c r="L1" s="122" t="s">
        <v>98</v>
      </c>
      <c r="M1" s="122" t="s">
        <v>99</v>
      </c>
      <c r="N1" s="122" t="s">
        <v>96</v>
      </c>
    </row>
    <row r="2" spans="11:14" ht="12.75">
      <c r="K2" s="121" t="s">
        <v>100</v>
      </c>
      <c r="L2" s="123">
        <f>+'Acumulado May. 2018 vs 2017'!S86</f>
        <v>1540833647.697922</v>
      </c>
      <c r="M2" s="123">
        <f>+'Acumulado May. 2018 vs 2017'!X86</f>
        <v>699894425.3900002</v>
      </c>
      <c r="N2" s="123">
        <f>+'Acumulado May. 2018 vs 2017'!Y86</f>
        <v>114935807.84</v>
      </c>
    </row>
    <row r="3" spans="11:14" ht="12.75">
      <c r="K3" s="121" t="s">
        <v>107</v>
      </c>
      <c r="L3" s="123">
        <f>+'Acumulado May. 2018 vs 2017'!F86</f>
        <v>2054415392.2744017</v>
      </c>
      <c r="M3" s="123">
        <f>+'Acumulado May. 2018 vs 2017'!K86</f>
        <v>1196277648.26</v>
      </c>
      <c r="N3" s="123">
        <f>+'Acumulado May. 2018 vs 2017'!L86</f>
        <v>130187359.02</v>
      </c>
    </row>
    <row r="28" spans="12:14" ht="25.5">
      <c r="L28" s="122" t="s">
        <v>98</v>
      </c>
      <c r="M28" s="122" t="s">
        <v>99</v>
      </c>
      <c r="N28" s="122" t="s">
        <v>96</v>
      </c>
    </row>
    <row r="29" spans="11:14" ht="12.75">
      <c r="K29" s="121" t="s">
        <v>100</v>
      </c>
      <c r="L29" s="124">
        <f>+'May. 2018 vs 2017'!S86</f>
        <v>310476245.75303507</v>
      </c>
      <c r="M29" s="124">
        <f>+'May. 2018 vs 2017'!X86</f>
        <v>99715999.16999996</v>
      </c>
      <c r="N29" s="124">
        <f>+'May. 2018 vs 2017'!Y86</f>
        <v>29671484.43999999</v>
      </c>
    </row>
    <row r="30" spans="11:14" ht="12.75">
      <c r="K30" s="121" t="s">
        <v>107</v>
      </c>
      <c r="L30" s="124">
        <f>+'May. 2018 vs 2017'!F86</f>
        <v>469516162.7886915</v>
      </c>
      <c r="M30" s="124">
        <f>+'May. 2018 vs 2017'!K86</f>
        <v>189893150.95999995</v>
      </c>
      <c r="N30" s="124">
        <f>+'May. 2018 vs 2017'!L86</f>
        <v>45636705.34999998</v>
      </c>
    </row>
    <row r="53" spans="12:14" ht="12.75">
      <c r="L53" s="122"/>
      <c r="M53" s="122"/>
      <c r="N53" s="122"/>
    </row>
    <row r="54" spans="12:14" ht="12.75">
      <c r="L54" s="124"/>
      <c r="M54" s="124"/>
      <c r="N54" s="124"/>
    </row>
    <row r="55" spans="12:14" ht="12.75">
      <c r="L55" s="124"/>
      <c r="M55" s="124"/>
      <c r="N55" s="124"/>
    </row>
    <row r="57" spans="11:13" ht="12.75">
      <c r="K57" s="122"/>
      <c r="L57" s="124"/>
      <c r="M57" s="124"/>
    </row>
    <row r="58" spans="11:13" ht="12.75">
      <c r="K58" s="122"/>
      <c r="L58" s="124"/>
      <c r="M58" s="124"/>
    </row>
    <row r="59" spans="11:13" ht="12.75">
      <c r="K59" s="122"/>
      <c r="L59" s="124"/>
      <c r="M59" s="1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Gob E R 2</cp:lastModifiedBy>
  <cp:lastPrinted>2017-09-08T12:36:02Z</cp:lastPrinted>
  <dcterms:created xsi:type="dcterms:W3CDTF">2016-11-11T12:47:15Z</dcterms:created>
  <dcterms:modified xsi:type="dcterms:W3CDTF">2018-07-30T15:09:13Z</dcterms:modified>
  <cp:category/>
  <cp:version/>
  <cp:contentType/>
  <cp:contentStatus/>
</cp:coreProperties>
</file>