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7055" windowHeight="10530" activeTab="0"/>
  </bookViews>
  <sheets>
    <sheet name="Jul. 2018 vs 2017" sheetId="1" r:id="rId1"/>
    <sheet name="Acumulado Jul. 2018 vs 2017" sheetId="2" r:id="rId2"/>
    <sheet name="Gráficos" sheetId="3" r:id="rId3"/>
  </sheets>
  <definedNames>
    <definedName name="_xlnm._FilterDatabase" localSheetId="1" hidden="1">'Acumulado Jul. 2018 vs 2017'!$A$5:$AL$84</definedName>
    <definedName name="_xlnm.Print_Area" localSheetId="2">'Gráficos'!$A$1:$J$51</definedName>
    <definedName name="Datos_1">#REF!</definedName>
    <definedName name="_xlnm.Print_Titles" localSheetId="1">'Acumulado Jul. 2018 vs 2017'!$1:$5</definedName>
    <definedName name="_xlnm.Print_Titles" localSheetId="0">'Jul. 2018 vs 2017'!$1:$5</definedName>
  </definedNames>
  <calcPr fullCalcOnLoad="1"/>
</workbook>
</file>

<file path=xl/sharedStrings.xml><?xml version="1.0" encoding="utf-8"?>
<sst xmlns="http://schemas.openxmlformats.org/spreadsheetml/2006/main" count="1075" uniqueCount="115">
  <si>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</si>
  <si>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</si>
  <si>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</si>
  <si>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</si>
  <si>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</si>
  <si>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</si>
  <si>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</si>
  <si>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</si>
  <si>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</si>
  <si>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</si>
  <si>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</si>
  <si>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</si>
  <si>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</si>
  <si>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</si>
  <si>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</si>
  <si>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</si>
  <si>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</si>
  <si>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</si>
  <si>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</si>
  <si>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</si>
  <si>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</si>
  <si>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</si>
  <si>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</si>
  <si>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</si>
  <si>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</si>
  <si>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</si>
  <si>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</si>
  <si>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</si>
  <si>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</si>
  <si>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</si>
  <si>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</si>
  <si>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</si>
  <si>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</si>
  <si>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</si>
  <si>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</si>
  <si>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</si>
  <si>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</si>
  <si>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</si>
  <si>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</si>
  <si>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</si>
  <si>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</si>
  <si>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</si>
  <si>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</si>
  <si>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</si>
  <si>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</si>
  <si>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</si>
  <si>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</si>
  <si>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</si>
  <si>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</si>
  <si>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</si>
  <si>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</si>
  <si>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</si>
  <si>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</si>
  <si>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</si>
  <si>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</si>
  <si>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</si>
  <si>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</si>
  <si>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</si>
  <si>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</si>
  <si>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</si>
  <si>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</si>
  <si>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</si>
  <si>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</si>
  <si>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</si>
  <si>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</si>
  <si>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</si>
  <si>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</si>
  <si>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</si>
  <si>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</si>
  <si>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</si>
  <si>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</si>
  <si>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</si>
  <si>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</si>
  <si>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</si>
  <si>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</si>
  <si>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</si>
  <si>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</si>
  <si>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</si>
  <si>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</si>
  <si>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</si>
  <si>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</si>
  <si>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</si>
  <si>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</si>
  <si>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</si>
  <si>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</si>
  <si>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</si>
  <si>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</si>
  <si>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</si>
  <si>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</si>
  <si>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</si>
  <si>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</si>
  <si>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</si>
  <si>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</si>
  <si>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</si>
  <si>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</si>
  <si>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</si>
  <si>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</si>
  <si>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</si>
  <si>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</si>
  <si>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</si>
  <si>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</si>
  <si>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</si>
  <si>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</si>
  <si>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</si>
  <si>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</si>
  <si>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(2) Corresponde al 6% de reduccion de la detraccion conforme Art. 1 del Acuerdo Nacion-Provincias.</t>
  </si>
  <si>
    <t>(1) Corresponde al 9% de reduccion de la detraccion conforme Art. 1 del Acuerdo Nacion-Provincias.</t>
  </si>
  <si>
    <t>Año 2018</t>
  </si>
  <si>
    <t>Acumulado a 07/2018</t>
  </si>
  <si>
    <t>Acumulado a 07/2017</t>
  </si>
  <si>
    <t>Acumulado a 07/2018 vs Acumulado a 07/2017</t>
  </si>
  <si>
    <t>07/2018</t>
  </si>
  <si>
    <t>07/2017</t>
  </si>
  <si>
    <t>07/2018 vs 07/2017</t>
  </si>
  <si>
    <t>Dirección General de Relaciones Fiscales con Municipios - MEHF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</si>
</sst>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_ * #,##0.0_ ;_ * \-#,##0.0_ ;_ * &quot;-&quot;??_ ;_ @_ "/>
    <numFmt numFmtId="174" formatCode="_ * #,##0_ ;_ * \-#,##0_ ;_ * &quot;-&quot;??_ ;_ @_ "/>
    <numFmt numFmtId="175" formatCode="_(&quot;$&quot;* #,##0_);_(&quot;$&quot;* \(#,##0\);_(&quot;$&quot;* &quot;-&quot;_);_(@_)"/>
    <numFmt numFmtId="176" formatCode="_(\$* #,##0_);_(\$* \(#,##0\);_(\$* &quot;-&quot;_);_(@_)"/>
    <numFmt numFmtId="177" formatCode="\$\ #,##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8"/>
      <name val="Segoe UI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9">
    <xf numFmtId="0" fontId="0" fillId="0" borderId="0" xfId="0" applyAlignment="1">
      <alignment/>
    </xf>
    <xf numFmtId="171" fontId="6" fillId="0" borderId="0" xfId="49" applyFont="1" applyAlignment="1">
      <alignment/>
    </xf>
    <xf numFmtId="171" fontId="6" fillId="0" borderId="10" xfId="49" applyFont="1" applyBorder="1" applyAlignment="1">
      <alignment/>
    </xf>
    <xf numFmtId="171" fontId="6" fillId="0" borderId="11" xfId="49" applyFont="1" applyBorder="1" applyAlignment="1">
      <alignment/>
    </xf>
    <xf numFmtId="171" fontId="7" fillId="0" borderId="12" xfId="49" applyFont="1" applyBorder="1" applyAlignment="1">
      <alignment horizontal="center" vertical="center" wrapText="1"/>
    </xf>
    <xf numFmtId="9" fontId="6" fillId="0" borderId="10" xfId="60" applyFont="1" applyBorder="1" applyAlignment="1">
      <alignment/>
    </xf>
    <xf numFmtId="9" fontId="6" fillId="0" borderId="13" xfId="60" applyFont="1" applyBorder="1" applyAlignment="1">
      <alignment/>
    </xf>
    <xf numFmtId="9" fontId="6" fillId="0" borderId="11" xfId="60" applyFont="1" applyBorder="1" applyAlignment="1">
      <alignment/>
    </xf>
    <xf numFmtId="9" fontId="6" fillId="0" borderId="0" xfId="60" applyFont="1" applyAlignment="1">
      <alignment/>
    </xf>
    <xf numFmtId="49" fontId="9" fillId="0" borderId="0" xfId="49" applyNumberFormat="1" applyFont="1" applyAlignment="1">
      <alignment horizontal="center" vertical="center"/>
    </xf>
    <xf numFmtId="171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1" fontId="7" fillId="0" borderId="16" xfId="49" applyFont="1" applyBorder="1" applyAlignment="1">
      <alignment horizontal="center" vertical="center" wrapText="1"/>
    </xf>
    <xf numFmtId="171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1" fontId="6" fillId="0" borderId="19" xfId="49" applyFont="1" applyBorder="1" applyAlignment="1">
      <alignment horizontal="center" vertical="center" wrapText="1"/>
    </xf>
    <xf numFmtId="171" fontId="6" fillId="0" borderId="20" xfId="49" applyFont="1" applyBorder="1" applyAlignment="1">
      <alignment horizontal="center" vertical="center" wrapText="1"/>
    </xf>
    <xf numFmtId="171" fontId="6" fillId="0" borderId="0" xfId="49" applyFont="1" applyAlignment="1">
      <alignment vertical="center"/>
    </xf>
    <xf numFmtId="14" fontId="10" fillId="0" borderId="21" xfId="49" applyNumberFormat="1" applyFont="1" applyBorder="1" applyAlignment="1">
      <alignment horizontal="center" vertical="center" wrapText="1"/>
    </xf>
    <xf numFmtId="14" fontId="10" fillId="0" borderId="22" xfId="49" applyNumberFormat="1" applyFont="1" applyBorder="1" applyAlignment="1">
      <alignment horizontal="center" vertical="center" wrapText="1"/>
    </xf>
    <xf numFmtId="174" fontId="8" fillId="33" borderId="23" xfId="49" applyNumberFormat="1" applyFont="1" applyFill="1" applyBorder="1" applyAlignment="1">
      <alignment horizontal="left"/>
    </xf>
    <xf numFmtId="174" fontId="8" fillId="33" borderId="24" xfId="49" applyNumberFormat="1" applyFont="1" applyFill="1" applyBorder="1" applyAlignment="1">
      <alignment horizontal="left"/>
    </xf>
    <xf numFmtId="174" fontId="6" fillId="33" borderId="24" xfId="49" applyNumberFormat="1" applyFont="1" applyFill="1" applyBorder="1" applyAlignment="1">
      <alignment horizontal="left"/>
    </xf>
    <xf numFmtId="174" fontId="8" fillId="33" borderId="25" xfId="49" applyNumberFormat="1" applyFont="1" applyFill="1" applyBorder="1" applyAlignment="1">
      <alignment horizontal="left"/>
    </xf>
    <xf numFmtId="174" fontId="6" fillId="0" borderId="10" xfId="49" applyNumberFormat="1" applyFont="1" applyBorder="1" applyAlignment="1">
      <alignment/>
    </xf>
    <xf numFmtId="171" fontId="6" fillId="2" borderId="13" xfId="49" applyFont="1" applyFill="1" applyBorder="1" applyAlignment="1">
      <alignment horizontal="center" vertical="center" wrapText="1"/>
    </xf>
    <xf numFmtId="171" fontId="6" fillId="2" borderId="26" xfId="49" applyFont="1" applyFill="1" applyBorder="1" applyAlignment="1">
      <alignment horizontal="center" vertical="center" wrapText="1"/>
    </xf>
    <xf numFmtId="174" fontId="8" fillId="2" borderId="27" xfId="49" applyNumberFormat="1" applyFont="1" applyFill="1" applyBorder="1" applyAlignment="1">
      <alignment horizontal="left"/>
    </xf>
    <xf numFmtId="174" fontId="8" fillId="2" borderId="28" xfId="49" applyNumberFormat="1" applyFont="1" applyFill="1" applyBorder="1" applyAlignment="1">
      <alignment horizontal="left"/>
    </xf>
    <xf numFmtId="174" fontId="6" fillId="2" borderId="28" xfId="49" applyNumberFormat="1" applyFont="1" applyFill="1" applyBorder="1" applyAlignment="1">
      <alignment horizontal="left"/>
    </xf>
    <xf numFmtId="174" fontId="8" fillId="2" borderId="29" xfId="49" applyNumberFormat="1" applyFont="1" applyFill="1" applyBorder="1" applyAlignment="1">
      <alignment horizontal="left"/>
    </xf>
    <xf numFmtId="174" fontId="6" fillId="2" borderId="26" xfId="49" applyNumberFormat="1" applyFont="1" applyFill="1" applyBorder="1" applyAlignment="1">
      <alignment/>
    </xf>
    <xf numFmtId="174" fontId="8" fillId="33" borderId="30" xfId="49" applyNumberFormat="1" applyFont="1" applyFill="1" applyBorder="1" applyAlignment="1">
      <alignment horizontal="left"/>
    </xf>
    <xf numFmtId="174" fontId="8" fillId="33" borderId="31" xfId="49" applyNumberFormat="1" applyFont="1" applyFill="1" applyBorder="1" applyAlignment="1">
      <alignment horizontal="left"/>
    </xf>
    <xf numFmtId="174" fontId="6" fillId="33" borderId="31" xfId="49" applyNumberFormat="1" applyFont="1" applyFill="1" applyBorder="1" applyAlignment="1">
      <alignment horizontal="left"/>
    </xf>
    <xf numFmtId="174" fontId="8" fillId="33" borderId="32" xfId="49" applyNumberFormat="1" applyFont="1" applyFill="1" applyBorder="1" applyAlignment="1">
      <alignment horizontal="left"/>
    </xf>
    <xf numFmtId="174" fontId="6" fillId="0" borderId="22" xfId="49" applyNumberFormat="1" applyFont="1" applyBorder="1" applyAlignment="1">
      <alignment/>
    </xf>
    <xf numFmtId="174" fontId="6" fillId="0" borderId="13" xfId="49" applyNumberFormat="1" applyFont="1" applyBorder="1" applyAlignment="1">
      <alignment/>
    </xf>
    <xf numFmtId="171" fontId="6" fillId="2" borderId="33" xfId="49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4" fontId="10" fillId="0" borderId="34" xfId="49" applyNumberFormat="1" applyFont="1" applyBorder="1" applyAlignment="1">
      <alignment horizontal="center" vertical="center" wrapText="1"/>
    </xf>
    <xf numFmtId="14" fontId="10" fillId="0" borderId="35" xfId="49" applyNumberFormat="1" applyFont="1" applyBorder="1" applyAlignment="1">
      <alignment horizontal="center" vertical="center" wrapText="1"/>
    </xf>
    <xf numFmtId="171" fontId="6" fillId="0" borderId="21" xfId="49" applyFont="1" applyBorder="1" applyAlignment="1">
      <alignment horizontal="center" vertical="center" wrapText="1"/>
    </xf>
    <xf numFmtId="171" fontId="6" fillId="0" borderId="36" xfId="49" applyFont="1" applyBorder="1" applyAlignment="1">
      <alignment horizontal="center" vertical="center" wrapText="1"/>
    </xf>
    <xf numFmtId="171" fontId="6" fillId="0" borderId="37" xfId="49" applyFont="1" applyBorder="1" applyAlignment="1">
      <alignment horizontal="center" vertical="center" wrapText="1"/>
    </xf>
    <xf numFmtId="171" fontId="6" fillId="0" borderId="38" xfId="58" applyNumberFormat="1" applyFont="1" applyFill="1" applyBorder="1">
      <alignment/>
      <protection/>
    </xf>
    <xf numFmtId="0" fontId="8" fillId="33" borderId="38" xfId="57" applyFont="1" applyFill="1" applyBorder="1" applyAlignment="1">
      <alignment horizontal="left"/>
      <protection/>
    </xf>
    <xf numFmtId="174" fontId="6" fillId="0" borderId="38" xfId="49" applyNumberFormat="1" applyFont="1" applyBorder="1" applyAlignment="1">
      <alignment/>
    </xf>
    <xf numFmtId="174" fontId="6" fillId="0" borderId="39" xfId="49" applyNumberFormat="1" applyFont="1" applyBorder="1" applyAlignment="1">
      <alignment/>
    </xf>
    <xf numFmtId="174" fontId="6" fillId="2" borderId="40" xfId="49" applyNumberFormat="1" applyFont="1" applyFill="1" applyBorder="1" applyAlignment="1">
      <alignment/>
    </xf>
    <xf numFmtId="174" fontId="6" fillId="10" borderId="40" xfId="49" applyNumberFormat="1" applyFont="1" applyFill="1" applyBorder="1" applyAlignment="1">
      <alignment/>
    </xf>
    <xf numFmtId="171" fontId="6" fillId="0" borderId="24" xfId="58" applyNumberFormat="1" applyFont="1" applyFill="1" applyBorder="1">
      <alignment/>
      <protection/>
    </xf>
    <xf numFmtId="0" fontId="8" fillId="33" borderId="24" xfId="57" applyFont="1" applyFill="1" applyBorder="1" applyAlignment="1">
      <alignment horizontal="left"/>
      <protection/>
    </xf>
    <xf numFmtId="9" fontId="8" fillId="33" borderId="41" xfId="60" applyFont="1" applyFill="1" applyBorder="1" applyAlignment="1">
      <alignment horizontal="right"/>
    </xf>
    <xf numFmtId="9" fontId="8" fillId="2" borderId="12" xfId="60" applyFont="1" applyFill="1" applyBorder="1" applyAlignment="1">
      <alignment horizontal="right"/>
    </xf>
    <xf numFmtId="9" fontId="8" fillId="33" borderId="30" xfId="60" applyFont="1" applyFill="1" applyBorder="1" applyAlignment="1">
      <alignment horizontal="right"/>
    </xf>
    <xf numFmtId="9" fontId="8" fillId="33" borderId="42" xfId="60" applyFont="1" applyFill="1" applyBorder="1" applyAlignment="1">
      <alignment horizontal="right"/>
    </xf>
    <xf numFmtId="9" fontId="8" fillId="2" borderId="43" xfId="60" applyFont="1" applyFill="1" applyBorder="1" applyAlignment="1">
      <alignment horizontal="right"/>
    </xf>
    <xf numFmtId="174" fontId="6" fillId="0" borderId="24" xfId="49" applyNumberFormat="1" applyFont="1" applyBorder="1" applyAlignment="1">
      <alignment/>
    </xf>
    <xf numFmtId="174" fontId="6" fillId="0" borderId="44" xfId="49" applyNumberFormat="1" applyFont="1" applyBorder="1" applyAlignment="1">
      <alignment/>
    </xf>
    <xf numFmtId="174" fontId="6" fillId="2" borderId="28" xfId="49" applyNumberFormat="1" applyFont="1" applyFill="1" applyBorder="1" applyAlignment="1">
      <alignment/>
    </xf>
    <xf numFmtId="174" fontId="6" fillId="10" borderId="28" xfId="49" applyNumberFormat="1" applyFont="1" applyFill="1" applyBorder="1" applyAlignment="1">
      <alignment/>
    </xf>
    <xf numFmtId="9" fontId="8" fillId="33" borderId="45" xfId="60" applyFont="1" applyFill="1" applyBorder="1" applyAlignment="1">
      <alignment horizontal="right"/>
    </xf>
    <xf numFmtId="9" fontId="8" fillId="2" borderId="28" xfId="60" applyFont="1" applyFill="1" applyBorder="1" applyAlignment="1">
      <alignment horizontal="right"/>
    </xf>
    <xf numFmtId="9" fontId="8" fillId="33" borderId="31" xfId="60" applyFont="1" applyFill="1" applyBorder="1" applyAlignment="1">
      <alignment horizontal="right"/>
    </xf>
    <xf numFmtId="9" fontId="8" fillId="33" borderId="46" xfId="60" applyFont="1" applyFill="1" applyBorder="1" applyAlignment="1">
      <alignment horizontal="right"/>
    </xf>
    <xf numFmtId="9" fontId="8" fillId="2" borderId="47" xfId="60" applyFont="1" applyFill="1" applyBorder="1" applyAlignment="1">
      <alignment horizontal="right"/>
    </xf>
    <xf numFmtId="171" fontId="6" fillId="0" borderId="23" xfId="58" applyNumberFormat="1" applyFont="1" applyFill="1" applyBorder="1">
      <alignment/>
      <protection/>
    </xf>
    <xf numFmtId="0" fontId="8" fillId="33" borderId="23" xfId="57" applyFont="1" applyFill="1" applyBorder="1" applyAlignment="1">
      <alignment horizontal="left"/>
      <protection/>
    </xf>
    <xf numFmtId="0" fontId="6" fillId="33" borderId="24" xfId="57" applyFont="1" applyFill="1" applyBorder="1" applyAlignment="1">
      <alignment horizontal="left"/>
      <protection/>
    </xf>
    <xf numFmtId="171" fontId="6" fillId="0" borderId="48" xfId="58" applyNumberFormat="1" applyFont="1" applyFill="1" applyBorder="1">
      <alignment/>
      <protection/>
    </xf>
    <xf numFmtId="0" fontId="8" fillId="33" borderId="48" xfId="57" applyFont="1" applyFill="1" applyBorder="1" applyAlignment="1">
      <alignment horizontal="left"/>
      <protection/>
    </xf>
    <xf numFmtId="174" fontId="6" fillId="0" borderId="48" xfId="49" applyNumberFormat="1" applyFont="1" applyBorder="1" applyAlignment="1">
      <alignment/>
    </xf>
    <xf numFmtId="174" fontId="6" fillId="0" borderId="49" xfId="49" applyNumberFormat="1" applyFont="1" applyBorder="1" applyAlignment="1">
      <alignment/>
    </xf>
    <xf numFmtId="174" fontId="6" fillId="2" borderId="50" xfId="49" applyNumberFormat="1" applyFont="1" applyFill="1" applyBorder="1" applyAlignment="1">
      <alignment/>
    </xf>
    <xf numFmtId="174" fontId="6" fillId="10" borderId="50" xfId="49" applyNumberFormat="1" applyFont="1" applyFill="1" applyBorder="1" applyAlignment="1">
      <alignment/>
    </xf>
    <xf numFmtId="9" fontId="8" fillId="33" borderId="51" xfId="60" applyFont="1" applyFill="1" applyBorder="1" applyAlignment="1">
      <alignment horizontal="right"/>
    </xf>
    <xf numFmtId="9" fontId="8" fillId="2" borderId="29" xfId="60" applyFont="1" applyFill="1" applyBorder="1" applyAlignment="1">
      <alignment horizontal="right"/>
    </xf>
    <xf numFmtId="9" fontId="8" fillId="33" borderId="32" xfId="60" applyFont="1" applyFill="1" applyBorder="1" applyAlignment="1">
      <alignment horizontal="right"/>
    </xf>
    <xf numFmtId="9" fontId="8" fillId="33" borderId="52" xfId="60" applyFont="1" applyFill="1" applyBorder="1" applyAlignment="1">
      <alignment horizontal="right"/>
    </xf>
    <xf numFmtId="9" fontId="8" fillId="2" borderId="53" xfId="60" applyFont="1" applyFill="1" applyBorder="1" applyAlignment="1">
      <alignment horizontal="right"/>
    </xf>
    <xf numFmtId="174" fontId="6" fillId="10" borderId="26" xfId="49" applyNumberFormat="1" applyFont="1" applyFill="1" applyBorder="1" applyAlignment="1">
      <alignment/>
    </xf>
    <xf numFmtId="9" fontId="8" fillId="33" borderId="21" xfId="60" applyFont="1" applyFill="1" applyBorder="1" applyAlignment="1">
      <alignment horizontal="right"/>
    </xf>
    <xf numFmtId="9" fontId="8" fillId="2" borderId="26" xfId="60" applyFont="1" applyFill="1" applyBorder="1" applyAlignment="1">
      <alignment horizontal="right"/>
    </xf>
    <xf numFmtId="9" fontId="8" fillId="33" borderId="22" xfId="60" applyFont="1" applyFill="1" applyBorder="1" applyAlignment="1">
      <alignment horizontal="right"/>
    </xf>
    <xf numFmtId="9" fontId="8" fillId="33" borderId="37" xfId="60" applyFont="1" applyFill="1" applyBorder="1" applyAlignment="1">
      <alignment horizontal="right"/>
    </xf>
    <xf numFmtId="9" fontId="8" fillId="2" borderId="13" xfId="60" applyFont="1" applyFill="1" applyBorder="1" applyAlignment="1">
      <alignment horizontal="right"/>
    </xf>
    <xf numFmtId="174" fontId="6" fillId="0" borderId="26" xfId="49" applyNumberFormat="1" applyFont="1" applyBorder="1" applyAlignment="1">
      <alignment/>
    </xf>
    <xf numFmtId="174" fontId="6" fillId="0" borderId="0" xfId="49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71" fontId="6" fillId="0" borderId="38" xfId="57" applyNumberFormat="1" applyFont="1" applyFill="1" applyBorder="1">
      <alignment/>
      <protection/>
    </xf>
    <xf numFmtId="174" fontId="6" fillId="2" borderId="54" xfId="49" applyNumberFormat="1" applyFont="1" applyFill="1" applyBorder="1" applyAlignment="1">
      <alignment/>
    </xf>
    <xf numFmtId="174" fontId="6" fillId="2" borderId="55" xfId="49" applyNumberFormat="1" applyFont="1" applyFill="1" applyBorder="1" applyAlignment="1">
      <alignment/>
    </xf>
    <xf numFmtId="171" fontId="6" fillId="0" borderId="24" xfId="57" applyNumberFormat="1" applyFont="1" applyFill="1" applyBorder="1">
      <alignment/>
      <protection/>
    </xf>
    <xf numFmtId="174" fontId="6" fillId="2" borderId="47" xfId="49" applyNumberFormat="1" applyFont="1" applyFill="1" applyBorder="1" applyAlignment="1">
      <alignment/>
    </xf>
    <xf numFmtId="174" fontId="6" fillId="2" borderId="56" xfId="49" applyNumberFormat="1" applyFont="1" applyFill="1" applyBorder="1" applyAlignment="1">
      <alignment/>
    </xf>
    <xf numFmtId="171" fontId="6" fillId="0" borderId="23" xfId="57" applyNumberFormat="1" applyFont="1" applyFill="1" applyBorder="1">
      <alignment/>
      <protection/>
    </xf>
    <xf numFmtId="171" fontId="6" fillId="0" borderId="48" xfId="57" applyNumberFormat="1" applyFont="1" applyFill="1" applyBorder="1">
      <alignment/>
      <protection/>
    </xf>
    <xf numFmtId="174" fontId="6" fillId="2" borderId="53" xfId="49" applyNumberFormat="1" applyFont="1" applyFill="1" applyBorder="1" applyAlignment="1">
      <alignment/>
    </xf>
    <xf numFmtId="174" fontId="6" fillId="2" borderId="57" xfId="49" applyNumberFormat="1" applyFont="1" applyFill="1" applyBorder="1" applyAlignment="1">
      <alignment/>
    </xf>
    <xf numFmtId="174" fontId="6" fillId="2" borderId="13" xfId="49" applyNumberFormat="1" applyFont="1" applyFill="1" applyBorder="1" applyAlignment="1">
      <alignment/>
    </xf>
    <xf numFmtId="174" fontId="6" fillId="2" borderId="11" xfId="49" applyNumberFormat="1" applyFont="1" applyFill="1" applyBorder="1" applyAlignment="1">
      <alignment/>
    </xf>
    <xf numFmtId="171" fontId="6" fillId="0" borderId="0" xfId="49" applyNumberFormat="1" applyFont="1" applyAlignment="1">
      <alignment/>
    </xf>
    <xf numFmtId="9" fontId="8" fillId="10" borderId="12" xfId="60" applyFont="1" applyFill="1" applyBorder="1" applyAlignment="1">
      <alignment horizontal="right"/>
    </xf>
    <xf numFmtId="9" fontId="8" fillId="10" borderId="28" xfId="60" applyFont="1" applyFill="1" applyBorder="1" applyAlignment="1">
      <alignment horizontal="right"/>
    </xf>
    <xf numFmtId="9" fontId="8" fillId="10" borderId="50" xfId="60" applyFont="1" applyFill="1" applyBorder="1" applyAlignment="1">
      <alignment horizontal="right"/>
    </xf>
    <xf numFmtId="9" fontId="8" fillId="10" borderId="26" xfId="60" applyFont="1" applyFill="1" applyBorder="1" applyAlignment="1">
      <alignment horizontal="right"/>
    </xf>
    <xf numFmtId="171" fontId="6" fillId="2" borderId="54" xfId="49" applyFont="1" applyFill="1" applyBorder="1" applyAlignment="1">
      <alignment/>
    </xf>
    <xf numFmtId="171" fontId="6" fillId="2" borderId="47" xfId="49" applyFont="1" applyFill="1" applyBorder="1" applyAlignment="1">
      <alignment/>
    </xf>
    <xf numFmtId="171" fontId="6" fillId="2" borderId="53" xfId="49" applyFont="1" applyFill="1" applyBorder="1" applyAlignment="1">
      <alignment/>
    </xf>
    <xf numFmtId="171" fontId="6" fillId="2" borderId="55" xfId="49" applyFont="1" applyFill="1" applyBorder="1" applyAlignment="1">
      <alignment/>
    </xf>
    <xf numFmtId="171" fontId="6" fillId="2" borderId="56" xfId="49" applyFont="1" applyFill="1" applyBorder="1" applyAlignment="1">
      <alignment/>
    </xf>
    <xf numFmtId="171" fontId="6" fillId="2" borderId="57" xfId="49" applyFont="1" applyFill="1" applyBorder="1" applyAlignment="1">
      <alignment/>
    </xf>
    <xf numFmtId="9" fontId="8" fillId="33" borderId="38" xfId="60" applyFont="1" applyFill="1" applyBorder="1" applyAlignment="1">
      <alignment horizontal="right"/>
    </xf>
    <xf numFmtId="9" fontId="8" fillId="33" borderId="24" xfId="60" applyFont="1" applyFill="1" applyBorder="1" applyAlignment="1">
      <alignment horizontal="right"/>
    </xf>
    <xf numFmtId="9" fontId="8" fillId="33" borderId="25" xfId="60" applyFont="1" applyFill="1" applyBorder="1" applyAlignment="1">
      <alignment horizontal="right"/>
    </xf>
    <xf numFmtId="9" fontId="8" fillId="33" borderId="10" xfId="60" applyFont="1" applyFill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174" fontId="55" fillId="0" borderId="0" xfId="49" applyNumberFormat="1" applyFont="1" applyBorder="1" applyAlignment="1">
      <alignment/>
    </xf>
    <xf numFmtId="171" fontId="55" fillId="0" borderId="0" xfId="49" applyFont="1" applyBorder="1" applyAlignment="1">
      <alignment/>
    </xf>
    <xf numFmtId="171" fontId="6" fillId="2" borderId="58" xfId="49" applyFont="1" applyFill="1" applyBorder="1" applyAlignment="1">
      <alignment/>
    </xf>
    <xf numFmtId="171" fontId="6" fillId="2" borderId="59" xfId="49" applyFont="1" applyFill="1" applyBorder="1" applyAlignment="1">
      <alignment/>
    </xf>
    <xf numFmtId="171" fontId="6" fillId="2" borderId="11" xfId="49" applyFont="1" applyFill="1" applyBorder="1" applyAlignment="1">
      <alignment/>
    </xf>
    <xf numFmtId="171" fontId="6" fillId="2" borderId="40" xfId="49" applyFont="1" applyFill="1" applyBorder="1" applyAlignment="1">
      <alignment/>
    </xf>
    <xf numFmtId="171" fontId="6" fillId="10" borderId="40" xfId="49" applyFont="1" applyFill="1" applyBorder="1" applyAlignment="1">
      <alignment/>
    </xf>
    <xf numFmtId="171" fontId="6" fillId="2" borderId="28" xfId="49" applyFont="1" applyFill="1" applyBorder="1" applyAlignment="1">
      <alignment/>
    </xf>
    <xf numFmtId="171" fontId="6" fillId="10" borderId="28" xfId="49" applyFont="1" applyFill="1" applyBorder="1" applyAlignment="1">
      <alignment/>
    </xf>
    <xf numFmtId="171" fontId="6" fillId="2" borderId="50" xfId="49" applyFont="1" applyFill="1" applyBorder="1" applyAlignment="1">
      <alignment/>
    </xf>
    <xf numFmtId="171" fontId="6" fillId="10" borderId="50" xfId="49" applyFont="1" applyFill="1" applyBorder="1" applyAlignment="1">
      <alignment/>
    </xf>
    <xf numFmtId="49" fontId="6" fillId="0" borderId="0" xfId="49" applyNumberFormat="1" applyFont="1" applyAlignment="1">
      <alignment horizontal="right"/>
    </xf>
    <xf numFmtId="171" fontId="6" fillId="0" borderId="0" xfId="49" applyFont="1" applyAlignment="1">
      <alignment horizontal="right"/>
    </xf>
    <xf numFmtId="0" fontId="0" fillId="0" borderId="0" xfId="58" applyAlignment="1">
      <alignment horizontal="right"/>
      <protection/>
    </xf>
    <xf numFmtId="171" fontId="7" fillId="0" borderId="0" xfId="49" applyFont="1" applyAlignment="1">
      <alignment horizontal="center"/>
    </xf>
    <xf numFmtId="171" fontId="7" fillId="0" borderId="12" xfId="49" applyFont="1" applyBorder="1" applyAlignment="1">
      <alignment horizontal="center" vertical="center"/>
    </xf>
    <xf numFmtId="171" fontId="7" fillId="0" borderId="14" xfId="49" applyFont="1" applyBorder="1" applyAlignment="1">
      <alignment horizontal="center" vertical="center"/>
    </xf>
    <xf numFmtId="171" fontId="7" fillId="0" borderId="15" xfId="49" applyFont="1" applyBorder="1" applyAlignment="1">
      <alignment horizontal="center" vertical="center"/>
    </xf>
    <xf numFmtId="171" fontId="7" fillId="0" borderId="10" xfId="49" applyFont="1" applyBorder="1" applyAlignment="1">
      <alignment horizontal="center" vertical="center"/>
    </xf>
    <xf numFmtId="171" fontId="7" fillId="0" borderId="11" xfId="49" applyFont="1" applyBorder="1" applyAlignment="1">
      <alignment horizontal="center" vertical="center"/>
    </xf>
    <xf numFmtId="171" fontId="7" fillId="0" borderId="13" xfId="49" applyFont="1" applyBorder="1" applyAlignment="1">
      <alignment horizontal="center" vertical="center"/>
    </xf>
    <xf numFmtId="171" fontId="7" fillId="10" borderId="43" xfId="49" applyFont="1" applyFill="1" applyBorder="1" applyAlignment="1">
      <alignment horizontal="center" vertical="center" wrapText="1"/>
    </xf>
    <xf numFmtId="171" fontId="7" fillId="10" borderId="60" xfId="49" applyFont="1" applyFill="1" applyBorder="1" applyAlignment="1">
      <alignment horizontal="center" vertical="center" wrapText="1"/>
    </xf>
    <xf numFmtId="171" fontId="7" fillId="10" borderId="33" xfId="49" applyFont="1" applyFill="1" applyBorder="1" applyAlignment="1">
      <alignment horizontal="center" vertical="center" wrapText="1"/>
    </xf>
    <xf numFmtId="171" fontId="7" fillId="0" borderId="16" xfId="49" applyFont="1" applyBorder="1" applyAlignment="1">
      <alignment horizontal="center" vertical="center"/>
    </xf>
    <xf numFmtId="171" fontId="7" fillId="0" borderId="61" xfId="49" applyFont="1" applyBorder="1" applyAlignment="1">
      <alignment horizontal="center" vertical="center"/>
    </xf>
    <xf numFmtId="171" fontId="7" fillId="0" borderId="43" xfId="49" applyFont="1" applyBorder="1" applyAlignment="1">
      <alignment horizontal="center" vertical="center"/>
    </xf>
    <xf numFmtId="171" fontId="11" fillId="0" borderId="10" xfId="49" applyFont="1" applyBorder="1" applyAlignment="1">
      <alignment horizontal="center"/>
    </xf>
    <xf numFmtId="171" fontId="11" fillId="0" borderId="11" xfId="49" applyFont="1" applyBorder="1" applyAlignment="1">
      <alignment horizontal="center"/>
    </xf>
    <xf numFmtId="171" fontId="11" fillId="0" borderId="13" xfId="49" applyFont="1" applyBorder="1" applyAlignment="1">
      <alignment horizontal="center"/>
    </xf>
    <xf numFmtId="171" fontId="7" fillId="0" borderId="10" xfId="49" applyFont="1" applyBorder="1" applyAlignment="1">
      <alignment horizontal="center"/>
    </xf>
    <xf numFmtId="171" fontId="7" fillId="0" borderId="11" xfId="49" applyFont="1" applyBorder="1" applyAlignment="1">
      <alignment horizontal="center"/>
    </xf>
    <xf numFmtId="171" fontId="7" fillId="0" borderId="13" xfId="49" applyFont="1" applyBorder="1" applyAlignment="1">
      <alignment horizontal="center"/>
    </xf>
    <xf numFmtId="171" fontId="11" fillId="0" borderId="21" xfId="49" applyFont="1" applyBorder="1" applyAlignment="1">
      <alignment horizontal="center" vertical="center"/>
    </xf>
    <xf numFmtId="171" fontId="11" fillId="0" borderId="22" xfId="49" applyFont="1" applyBorder="1" applyAlignment="1">
      <alignment horizontal="center" vertical="center"/>
    </xf>
    <xf numFmtId="171" fontId="11" fillId="0" borderId="37" xfId="49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  <c:max val="3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  <c:max val="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454201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Julio 2018 vs 2017)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(Julio 2018 vs 2017)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2" width="13.7109375" style="1" customWidth="1"/>
    <col min="13" max="13" width="1.28515625" style="40" customWidth="1"/>
    <col min="14" max="14" width="27.57421875" style="1" customWidth="1"/>
    <col min="15" max="15" width="13.421875" style="1" customWidth="1"/>
    <col min="16" max="16" width="13.57421875" style="1" customWidth="1"/>
    <col min="17" max="17" width="14.8515625" style="1" customWidth="1"/>
    <col min="18" max="18" width="13.7109375" style="1" customWidth="1"/>
    <col min="19" max="19" width="14.57421875" style="1" customWidth="1"/>
    <col min="20" max="22" width="13.7109375" style="1" customWidth="1"/>
    <col min="23" max="23" width="14.57421875" style="1" customWidth="1"/>
    <col min="24" max="25" width="13.7109375" style="1" customWidth="1"/>
    <col min="26" max="26" width="1.421875" style="1" customWidth="1"/>
    <col min="27" max="27" width="29.421875" style="1" customWidth="1"/>
    <col min="28" max="28" width="13.00390625" style="1" customWidth="1"/>
    <col min="29" max="29" width="12.8515625" style="1" customWidth="1"/>
    <col min="30" max="30" width="12.7109375" style="1" customWidth="1"/>
    <col min="31" max="38" width="12.8515625" style="1" customWidth="1"/>
    <col min="39" max="16384" width="11.421875" style="1" customWidth="1"/>
  </cols>
  <sheetData>
    <row r="1" spans="1:38" ht="13.5">
      <c r="A1" s="137" t="s">
        <v>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N1" s="137" t="s">
        <v>92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AA1" s="137" t="s">
        <v>92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1:30" ht="14.25" thickBot="1">
      <c r="A2" s="1" t="s">
        <v>97</v>
      </c>
      <c r="B2" s="12" t="s">
        <v>111</v>
      </c>
      <c r="N2" s="1" t="s">
        <v>97</v>
      </c>
      <c r="O2" s="12" t="s">
        <v>112</v>
      </c>
      <c r="AA2" s="1" t="s">
        <v>97</v>
      </c>
      <c r="AB2" s="12" t="s">
        <v>113</v>
      </c>
      <c r="AC2" s="12"/>
      <c r="AD2" s="12"/>
    </row>
    <row r="3" spans="1:38" ht="26.25" thickBot="1">
      <c r="A3" s="138" t="s">
        <v>50</v>
      </c>
      <c r="B3" s="13" t="s">
        <v>91</v>
      </c>
      <c r="C3" s="141" t="s">
        <v>56</v>
      </c>
      <c r="D3" s="142"/>
      <c r="E3" s="142"/>
      <c r="F3" s="142"/>
      <c r="G3" s="142"/>
      <c r="H3" s="142"/>
      <c r="I3" s="142"/>
      <c r="J3" s="142"/>
      <c r="K3" s="143"/>
      <c r="L3" s="144" t="s">
        <v>96</v>
      </c>
      <c r="N3" s="138" t="s">
        <v>50</v>
      </c>
      <c r="O3" s="13" t="s">
        <v>91</v>
      </c>
      <c r="P3" s="141" t="s">
        <v>56</v>
      </c>
      <c r="Q3" s="142"/>
      <c r="R3" s="142"/>
      <c r="S3" s="142"/>
      <c r="T3" s="142"/>
      <c r="U3" s="142"/>
      <c r="V3" s="142"/>
      <c r="W3" s="142"/>
      <c r="X3" s="143"/>
      <c r="Y3" s="144" t="s">
        <v>96</v>
      </c>
      <c r="AA3" s="138" t="s">
        <v>50</v>
      </c>
      <c r="AB3" s="4" t="s">
        <v>91</v>
      </c>
      <c r="AC3" s="147" t="s">
        <v>56</v>
      </c>
      <c r="AD3" s="148"/>
      <c r="AE3" s="148"/>
      <c r="AF3" s="148"/>
      <c r="AG3" s="148"/>
      <c r="AH3" s="148"/>
      <c r="AI3" s="148"/>
      <c r="AJ3" s="148"/>
      <c r="AK3" s="149"/>
      <c r="AL3" s="144" t="s">
        <v>96</v>
      </c>
    </row>
    <row r="4" spans="1:38" ht="16.5" customHeight="1" thickBot="1">
      <c r="A4" s="139"/>
      <c r="B4" s="14" t="s">
        <v>95</v>
      </c>
      <c r="C4" s="150" t="s">
        <v>57</v>
      </c>
      <c r="D4" s="151"/>
      <c r="E4" s="151"/>
      <c r="F4" s="152"/>
      <c r="G4" s="153" t="s">
        <v>58</v>
      </c>
      <c r="H4" s="154"/>
      <c r="I4" s="154"/>
      <c r="J4" s="154"/>
      <c r="K4" s="155"/>
      <c r="L4" s="145"/>
      <c r="N4" s="139"/>
      <c r="O4" s="14" t="s">
        <v>95</v>
      </c>
      <c r="P4" s="150" t="s">
        <v>57</v>
      </c>
      <c r="Q4" s="151"/>
      <c r="R4" s="151"/>
      <c r="S4" s="152"/>
      <c r="T4" s="153" t="s">
        <v>58</v>
      </c>
      <c r="U4" s="154"/>
      <c r="V4" s="154"/>
      <c r="W4" s="154"/>
      <c r="X4" s="155"/>
      <c r="Y4" s="145"/>
      <c r="AA4" s="139"/>
      <c r="AB4" s="10" t="s">
        <v>95</v>
      </c>
      <c r="AC4" s="156" t="s">
        <v>57</v>
      </c>
      <c r="AD4" s="157"/>
      <c r="AE4" s="157"/>
      <c r="AF4" s="158"/>
      <c r="AG4" s="141" t="s">
        <v>58</v>
      </c>
      <c r="AH4" s="142"/>
      <c r="AI4" s="142"/>
      <c r="AJ4" s="142"/>
      <c r="AK4" s="143"/>
      <c r="AL4" s="145"/>
    </row>
    <row r="5" spans="1:38" s="18" customFormat="1" ht="54" customHeight="1" thickBot="1">
      <c r="A5" s="140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46"/>
      <c r="M5" s="41"/>
      <c r="N5" s="140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46"/>
      <c r="AA5" s="140"/>
      <c r="AB5" s="11">
        <v>42348</v>
      </c>
      <c r="AC5" s="42" t="s">
        <v>93</v>
      </c>
      <c r="AD5" s="43" t="s">
        <v>103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46"/>
    </row>
    <row r="6" spans="1:38" ht="13.5">
      <c r="A6" s="47" t="s">
        <v>60</v>
      </c>
      <c r="B6" s="48" t="s">
        <v>59</v>
      </c>
      <c r="C6" s="21">
        <v>1929180.500848866</v>
      </c>
      <c r="D6" s="33">
        <v>274743.6526909718</v>
      </c>
      <c r="E6" s="28">
        <f aca="true" t="shared" si="0" ref="E6:E69">+SUM(C6:D6)</f>
        <v>2203924.153539838</v>
      </c>
      <c r="F6" s="110">
        <v>0</v>
      </c>
      <c r="G6" s="49">
        <v>85562.06999999999</v>
      </c>
      <c r="H6" s="50">
        <v>50367.75</v>
      </c>
      <c r="I6" s="50">
        <v>44168.64</v>
      </c>
      <c r="J6" s="51">
        <f aca="true" t="shared" si="1" ref="J6:J69">+G6+H6+I6</f>
        <v>180098.46000000002</v>
      </c>
      <c r="K6" s="113">
        <v>0</v>
      </c>
      <c r="L6" s="52">
        <v>235749.83000000002</v>
      </c>
      <c r="N6" s="47" t="s">
        <v>60</v>
      </c>
      <c r="O6" s="48" t="s">
        <v>59</v>
      </c>
      <c r="P6" s="21">
        <v>1534848.128859552</v>
      </c>
      <c r="Q6" s="33">
        <v>125043.70257580194</v>
      </c>
      <c r="R6" s="28">
        <f aca="true" t="shared" si="2" ref="R6:R69">+SUM(P6:Q6)</f>
        <v>1659891.831435354</v>
      </c>
      <c r="S6" s="110">
        <v>0</v>
      </c>
      <c r="T6" s="49">
        <v>46891.259999999995</v>
      </c>
      <c r="U6" s="50">
        <v>45296.12999999999</v>
      </c>
      <c r="V6" s="50">
        <v>7440.900000000001</v>
      </c>
      <c r="W6" s="128">
        <f>+T6+U6+V6</f>
        <v>99628.28999999998</v>
      </c>
      <c r="X6" s="110">
        <v>0</v>
      </c>
      <c r="Y6" s="129">
        <v>167111.11000000002</v>
      </c>
      <c r="AA6" s="53" t="s">
        <v>60</v>
      </c>
      <c r="AB6" s="54" t="s">
        <v>59</v>
      </c>
      <c r="AC6" s="116">
        <f aca="true" t="shared" si="3" ref="AC6:AD37">+C6/P6-1</f>
        <v>0.2569194727313622</v>
      </c>
      <c r="AD6" s="58">
        <f t="shared" si="3"/>
        <v>1.1971810417595496</v>
      </c>
      <c r="AE6" s="56">
        <f aca="true" t="shared" si="4" ref="AE6:AE37">+E6/R6-1</f>
        <v>0.32775167140502415</v>
      </c>
      <c r="AF6" s="125">
        <v>0</v>
      </c>
      <c r="AG6" s="55">
        <f aca="true" t="shared" si="5" ref="AG6:AG37">+G6/T6-1</f>
        <v>0.8246912111126892</v>
      </c>
      <c r="AH6" s="57">
        <f aca="true" t="shared" si="6" ref="AH6:AH37">+H6/U6-1</f>
        <v>0.1119658566857702</v>
      </c>
      <c r="AI6" s="58">
        <f aca="true" t="shared" si="7" ref="AI6:AI37">+I6/V6-1</f>
        <v>4.935927105592065</v>
      </c>
      <c r="AJ6" s="59">
        <f aca="true" t="shared" si="8" ref="AJ6:AL37">+J6/W6-1</f>
        <v>0.8077040166001048</v>
      </c>
      <c r="AK6" s="125">
        <v>0</v>
      </c>
      <c r="AL6" s="106">
        <f>+L6/Y6-1</f>
        <v>0.41073702400756007</v>
      </c>
    </row>
    <row r="7" spans="1:38" ht="13.5">
      <c r="A7" s="53" t="s">
        <v>61</v>
      </c>
      <c r="B7" s="54" t="s">
        <v>59</v>
      </c>
      <c r="C7" s="22">
        <v>2220603.0766538284</v>
      </c>
      <c r="D7" s="34">
        <v>316246.5099498112</v>
      </c>
      <c r="E7" s="29">
        <f t="shared" si="0"/>
        <v>2536849.5866036396</v>
      </c>
      <c r="F7" s="111">
        <v>0</v>
      </c>
      <c r="G7" s="60">
        <v>276516.61</v>
      </c>
      <c r="H7" s="61">
        <v>10355.419999999998</v>
      </c>
      <c r="I7" s="61">
        <v>36638.15</v>
      </c>
      <c r="J7" s="62">
        <f t="shared" si="1"/>
        <v>323510.18</v>
      </c>
      <c r="K7" s="114">
        <v>0</v>
      </c>
      <c r="L7" s="63">
        <v>271362.26</v>
      </c>
      <c r="N7" s="53" t="s">
        <v>61</v>
      </c>
      <c r="O7" s="54" t="s">
        <v>59</v>
      </c>
      <c r="P7" s="22">
        <v>1766078.0158168855</v>
      </c>
      <c r="Q7" s="34">
        <v>143881.9450492205</v>
      </c>
      <c r="R7" s="29">
        <f t="shared" si="2"/>
        <v>1909959.960866106</v>
      </c>
      <c r="S7" s="111">
        <v>0</v>
      </c>
      <c r="T7" s="60">
        <v>154653.19999999998</v>
      </c>
      <c r="U7" s="61">
        <v>5014.08</v>
      </c>
      <c r="V7" s="61">
        <v>21825.27</v>
      </c>
      <c r="W7" s="130">
        <f aca="true" t="shared" si="9" ref="W7:W70">+T7+U7+V7</f>
        <v>181492.54999999996</v>
      </c>
      <c r="X7" s="111">
        <v>0</v>
      </c>
      <c r="Y7" s="131">
        <v>192286.92999999996</v>
      </c>
      <c r="AA7" s="53" t="s">
        <v>61</v>
      </c>
      <c r="AB7" s="54" t="s">
        <v>59</v>
      </c>
      <c r="AC7" s="117">
        <f t="shared" si="3"/>
        <v>0.2573640896756795</v>
      </c>
      <c r="AD7" s="67">
        <f t="shared" si="3"/>
        <v>1.1979582625299279</v>
      </c>
      <c r="AE7" s="65">
        <f t="shared" si="4"/>
        <v>0.3282213442072677</v>
      </c>
      <c r="AF7" s="114">
        <v>0</v>
      </c>
      <c r="AG7" s="64">
        <f t="shared" si="5"/>
        <v>0.7879785869286895</v>
      </c>
      <c r="AH7" s="66">
        <f t="shared" si="6"/>
        <v>1.0652682047354647</v>
      </c>
      <c r="AI7" s="67">
        <f t="shared" si="7"/>
        <v>0.678703172973347</v>
      </c>
      <c r="AJ7" s="68">
        <f t="shared" si="8"/>
        <v>0.7824984000720694</v>
      </c>
      <c r="AK7" s="114">
        <v>0</v>
      </c>
      <c r="AL7" s="107">
        <f t="shared" si="8"/>
        <v>0.4112361146958874</v>
      </c>
    </row>
    <row r="8" spans="1:38" ht="13.5">
      <c r="A8" s="53" t="s">
        <v>0</v>
      </c>
      <c r="B8" s="54" t="s">
        <v>62</v>
      </c>
      <c r="C8" s="22">
        <v>2082263.1322071461</v>
      </c>
      <c r="D8" s="34">
        <v>296544.8689506287</v>
      </c>
      <c r="E8" s="29">
        <f t="shared" si="0"/>
        <v>2378808.0011577746</v>
      </c>
      <c r="F8" s="111">
        <v>0</v>
      </c>
      <c r="G8" s="60">
        <v>158749.08000000005</v>
      </c>
      <c r="H8" s="61">
        <v>60347.700000000004</v>
      </c>
      <c r="I8" s="61">
        <v>52297.38999999999</v>
      </c>
      <c r="J8" s="62">
        <f t="shared" si="1"/>
        <v>271394.17000000004</v>
      </c>
      <c r="K8" s="114">
        <v>0</v>
      </c>
      <c r="L8" s="63">
        <v>254456.88</v>
      </c>
      <c r="N8" s="53" t="s">
        <v>0</v>
      </c>
      <c r="O8" s="54" t="s">
        <v>62</v>
      </c>
      <c r="P8" s="22">
        <v>1648794.4650405808</v>
      </c>
      <c r="Q8" s="34">
        <v>134326.88278309043</v>
      </c>
      <c r="R8" s="29">
        <f t="shared" si="2"/>
        <v>1783121.3478236713</v>
      </c>
      <c r="S8" s="111">
        <v>0</v>
      </c>
      <c r="T8" s="60">
        <v>76320.71000000002</v>
      </c>
      <c r="U8" s="61">
        <v>28446.759999999995</v>
      </c>
      <c r="V8" s="61">
        <v>28496.51</v>
      </c>
      <c r="W8" s="130">
        <f t="shared" si="9"/>
        <v>133263.98</v>
      </c>
      <c r="X8" s="111">
        <v>0</v>
      </c>
      <c r="Y8" s="131">
        <v>179517.30000000002</v>
      </c>
      <c r="AA8" s="69" t="s">
        <v>0</v>
      </c>
      <c r="AB8" s="70" t="s">
        <v>62</v>
      </c>
      <c r="AC8" s="117">
        <f t="shared" si="3"/>
        <v>0.26290036530168526</v>
      </c>
      <c r="AD8" s="67">
        <f t="shared" si="3"/>
        <v>1.2076360502572374</v>
      </c>
      <c r="AE8" s="65">
        <f t="shared" si="4"/>
        <v>0.33406961004709435</v>
      </c>
      <c r="AF8" s="114">
        <v>0</v>
      </c>
      <c r="AG8" s="64">
        <f t="shared" si="5"/>
        <v>1.0800262471352795</v>
      </c>
      <c r="AH8" s="66">
        <f t="shared" si="6"/>
        <v>1.1214261307790419</v>
      </c>
      <c r="AI8" s="67">
        <f t="shared" si="7"/>
        <v>0.8352208744158494</v>
      </c>
      <c r="AJ8" s="68">
        <f t="shared" si="8"/>
        <v>1.0365155685729932</v>
      </c>
      <c r="AK8" s="114">
        <v>0</v>
      </c>
      <c r="AL8" s="107">
        <f t="shared" si="8"/>
        <v>0.41745046299158894</v>
      </c>
    </row>
    <row r="9" spans="1:38" ht="13.5">
      <c r="A9" s="53" t="s">
        <v>1</v>
      </c>
      <c r="B9" s="54" t="s">
        <v>63</v>
      </c>
      <c r="C9" s="22">
        <v>2067030.2792345486</v>
      </c>
      <c r="D9" s="34">
        <v>294375.4868400618</v>
      </c>
      <c r="E9" s="29">
        <f t="shared" si="0"/>
        <v>2361405.7660746104</v>
      </c>
      <c r="F9" s="111">
        <v>0</v>
      </c>
      <c r="G9" s="60">
        <v>152909.04</v>
      </c>
      <c r="H9" s="61">
        <v>51502.11000000001</v>
      </c>
      <c r="I9" s="61">
        <v>33797.530000000006</v>
      </c>
      <c r="J9" s="62">
        <f t="shared" si="1"/>
        <v>238208.68000000002</v>
      </c>
      <c r="K9" s="114">
        <v>0</v>
      </c>
      <c r="L9" s="63">
        <v>252595.38999999998</v>
      </c>
      <c r="N9" s="53" t="s">
        <v>1</v>
      </c>
      <c r="O9" s="54" t="s">
        <v>63</v>
      </c>
      <c r="P9" s="22">
        <v>1659918.513691499</v>
      </c>
      <c r="Q9" s="34">
        <v>135233.15631256194</v>
      </c>
      <c r="R9" s="29">
        <f t="shared" si="2"/>
        <v>1795151.670004061</v>
      </c>
      <c r="S9" s="111">
        <v>0</v>
      </c>
      <c r="T9" s="60">
        <v>76973.8</v>
      </c>
      <c r="U9" s="61">
        <v>40414.189999999995</v>
      </c>
      <c r="V9" s="61">
        <v>24641.329999999994</v>
      </c>
      <c r="W9" s="130">
        <f t="shared" si="9"/>
        <v>142029.31999999998</v>
      </c>
      <c r="X9" s="111">
        <v>0</v>
      </c>
      <c r="Y9" s="131">
        <v>180728.52</v>
      </c>
      <c r="AA9" s="53" t="s">
        <v>1</v>
      </c>
      <c r="AB9" s="54" t="s">
        <v>63</v>
      </c>
      <c r="AC9" s="117">
        <f t="shared" si="3"/>
        <v>0.24526009089305978</v>
      </c>
      <c r="AD9" s="67">
        <f t="shared" si="3"/>
        <v>1.1767996463801897</v>
      </c>
      <c r="AE9" s="65">
        <f t="shared" si="4"/>
        <v>0.3154352390008741</v>
      </c>
      <c r="AF9" s="114">
        <v>0</v>
      </c>
      <c r="AG9" s="64">
        <f t="shared" si="5"/>
        <v>0.9865076168774312</v>
      </c>
      <c r="AH9" s="66">
        <f t="shared" si="6"/>
        <v>0.274357100810384</v>
      </c>
      <c r="AI9" s="67">
        <f t="shared" si="7"/>
        <v>0.3715789691546687</v>
      </c>
      <c r="AJ9" s="68">
        <f t="shared" si="8"/>
        <v>0.6771796133361763</v>
      </c>
      <c r="AK9" s="114">
        <v>0</v>
      </c>
      <c r="AL9" s="107">
        <f t="shared" si="8"/>
        <v>0.39765096289174506</v>
      </c>
    </row>
    <row r="10" spans="1:38" ht="13.5">
      <c r="A10" s="53" t="s">
        <v>2</v>
      </c>
      <c r="B10" s="54" t="s">
        <v>59</v>
      </c>
      <c r="C10" s="22">
        <v>3535718.6183152683</v>
      </c>
      <c r="D10" s="34">
        <v>503538.2887479819</v>
      </c>
      <c r="E10" s="29">
        <f t="shared" si="0"/>
        <v>4039256.9070632504</v>
      </c>
      <c r="F10" s="111">
        <v>0</v>
      </c>
      <c r="G10" s="60">
        <v>875259.1800000003</v>
      </c>
      <c r="H10" s="61">
        <v>43351.96</v>
      </c>
      <c r="I10" s="61">
        <v>348251.82999999996</v>
      </c>
      <c r="J10" s="62">
        <f t="shared" si="1"/>
        <v>1266862.9700000002</v>
      </c>
      <c r="K10" s="114">
        <v>0</v>
      </c>
      <c r="L10" s="63">
        <v>432072.11</v>
      </c>
      <c r="N10" s="53" t="s">
        <v>2</v>
      </c>
      <c r="O10" s="54" t="s">
        <v>59</v>
      </c>
      <c r="P10" s="22">
        <v>2865735.3224546984</v>
      </c>
      <c r="Q10" s="34">
        <v>233470.75751934902</v>
      </c>
      <c r="R10" s="29">
        <f t="shared" si="2"/>
        <v>3099206.0799740474</v>
      </c>
      <c r="S10" s="111">
        <v>0</v>
      </c>
      <c r="T10" s="60">
        <v>473057.74999999994</v>
      </c>
      <c r="U10" s="61">
        <v>31515.3</v>
      </c>
      <c r="V10" s="61">
        <v>180263.10999999996</v>
      </c>
      <c r="W10" s="130">
        <f t="shared" si="9"/>
        <v>684836.1599999999</v>
      </c>
      <c r="X10" s="111">
        <v>0</v>
      </c>
      <c r="Y10" s="131">
        <v>312015.33</v>
      </c>
      <c r="AA10" s="53" t="s">
        <v>2</v>
      </c>
      <c r="AB10" s="54" t="s">
        <v>59</v>
      </c>
      <c r="AC10" s="117">
        <f t="shared" si="3"/>
        <v>0.23379105900355213</v>
      </c>
      <c r="AD10" s="67">
        <f t="shared" si="3"/>
        <v>1.1567509957055364</v>
      </c>
      <c r="AE10" s="65">
        <f t="shared" si="4"/>
        <v>0.30331988348999195</v>
      </c>
      <c r="AF10" s="114">
        <v>0</v>
      </c>
      <c r="AG10" s="64">
        <f t="shared" si="5"/>
        <v>0.8502163425078659</v>
      </c>
      <c r="AH10" s="66">
        <f t="shared" si="6"/>
        <v>0.37558455734198937</v>
      </c>
      <c r="AI10" s="67">
        <f t="shared" si="7"/>
        <v>0.9319084753391864</v>
      </c>
      <c r="AJ10" s="68">
        <f t="shared" si="8"/>
        <v>0.8498774509803926</v>
      </c>
      <c r="AK10" s="114">
        <v>0</v>
      </c>
      <c r="AL10" s="107">
        <f t="shared" si="8"/>
        <v>0.3847784658529436</v>
      </c>
    </row>
    <row r="11" spans="1:38" ht="13.5">
      <c r="A11" s="53" t="s">
        <v>3</v>
      </c>
      <c r="B11" s="54" t="s">
        <v>59</v>
      </c>
      <c r="C11" s="22">
        <v>3420491.88889879</v>
      </c>
      <c r="D11" s="34">
        <v>487128.30921854556</v>
      </c>
      <c r="E11" s="29">
        <f t="shared" si="0"/>
        <v>3907620.1981173353</v>
      </c>
      <c r="F11" s="111">
        <v>0</v>
      </c>
      <c r="G11" s="60">
        <v>873662.6300000001</v>
      </c>
      <c r="H11" s="61">
        <v>43185.36</v>
      </c>
      <c r="I11" s="61">
        <v>246080.05999999997</v>
      </c>
      <c r="J11" s="62">
        <f t="shared" si="1"/>
        <v>1162928.05</v>
      </c>
      <c r="K11" s="114">
        <v>0</v>
      </c>
      <c r="L11" s="63">
        <v>417991.15</v>
      </c>
      <c r="N11" s="53" t="s">
        <v>3</v>
      </c>
      <c r="O11" s="54" t="s">
        <v>59</v>
      </c>
      <c r="P11" s="22">
        <v>2733689.8584686616</v>
      </c>
      <c r="Q11" s="34">
        <v>222713.04578573123</v>
      </c>
      <c r="R11" s="29">
        <f t="shared" si="2"/>
        <v>2956402.9042543927</v>
      </c>
      <c r="S11" s="111">
        <v>0</v>
      </c>
      <c r="T11" s="60">
        <v>474711.68</v>
      </c>
      <c r="U11" s="61">
        <v>16318.53</v>
      </c>
      <c r="V11" s="61">
        <v>135974.76000000004</v>
      </c>
      <c r="W11" s="130">
        <f t="shared" si="9"/>
        <v>627004.9700000001</v>
      </c>
      <c r="X11" s="111">
        <v>0</v>
      </c>
      <c r="Y11" s="131">
        <v>297638.51</v>
      </c>
      <c r="AA11" s="53" t="s">
        <v>3</v>
      </c>
      <c r="AB11" s="54" t="s">
        <v>59</v>
      </c>
      <c r="AC11" s="117">
        <f t="shared" si="3"/>
        <v>0.2512362652634108</v>
      </c>
      <c r="AD11" s="67">
        <f t="shared" si="3"/>
        <v>1.1872464071422386</v>
      </c>
      <c r="AE11" s="65">
        <f t="shared" si="4"/>
        <v>0.3217481935544373</v>
      </c>
      <c r="AF11" s="114">
        <v>0</v>
      </c>
      <c r="AG11" s="64">
        <f t="shared" si="5"/>
        <v>0.8404068549566763</v>
      </c>
      <c r="AH11" s="66">
        <f t="shared" si="6"/>
        <v>1.6464001353063051</v>
      </c>
      <c r="AI11" s="67">
        <f t="shared" si="7"/>
        <v>0.809748073833702</v>
      </c>
      <c r="AJ11" s="68">
        <f t="shared" si="8"/>
        <v>0.8547349792139605</v>
      </c>
      <c r="AK11" s="114">
        <v>0</v>
      </c>
      <c r="AL11" s="107">
        <f t="shared" si="8"/>
        <v>0.4043584279467063</v>
      </c>
    </row>
    <row r="12" spans="1:38" ht="13.5">
      <c r="A12" s="53" t="s">
        <v>4</v>
      </c>
      <c r="B12" s="54" t="s">
        <v>63</v>
      </c>
      <c r="C12" s="22">
        <v>2300500.144596733</v>
      </c>
      <c r="D12" s="34">
        <v>327625.0265148883</v>
      </c>
      <c r="E12" s="29">
        <f t="shared" si="0"/>
        <v>2628125.1711116214</v>
      </c>
      <c r="F12" s="111">
        <v>0</v>
      </c>
      <c r="G12" s="60">
        <v>210723.67</v>
      </c>
      <c r="H12" s="61">
        <v>28882.6</v>
      </c>
      <c r="I12" s="61">
        <v>51942.13</v>
      </c>
      <c r="J12" s="62">
        <f t="shared" si="1"/>
        <v>291548.4</v>
      </c>
      <c r="K12" s="114">
        <v>0</v>
      </c>
      <c r="L12" s="63">
        <v>281125.87000000005</v>
      </c>
      <c r="N12" s="53" t="s">
        <v>4</v>
      </c>
      <c r="O12" s="54" t="s">
        <v>63</v>
      </c>
      <c r="P12" s="22">
        <v>1797075.0270576875</v>
      </c>
      <c r="Q12" s="34">
        <v>146407.26399215308</v>
      </c>
      <c r="R12" s="29">
        <f t="shared" si="2"/>
        <v>1943482.2910498406</v>
      </c>
      <c r="S12" s="111">
        <v>0</v>
      </c>
      <c r="T12" s="60">
        <v>107633.56999999999</v>
      </c>
      <c r="U12" s="61">
        <v>26736.649999999998</v>
      </c>
      <c r="V12" s="61">
        <v>20386.469999999998</v>
      </c>
      <c r="W12" s="130">
        <f t="shared" si="9"/>
        <v>154756.69</v>
      </c>
      <c r="X12" s="111">
        <v>0</v>
      </c>
      <c r="Y12" s="131">
        <v>195661.81999999998</v>
      </c>
      <c r="AA12" s="53" t="s">
        <v>4</v>
      </c>
      <c r="AB12" s="54" t="s">
        <v>63</v>
      </c>
      <c r="AC12" s="117">
        <f t="shared" si="3"/>
        <v>0.280135837379752</v>
      </c>
      <c r="AD12" s="67">
        <f t="shared" si="3"/>
        <v>1.237764832026694</v>
      </c>
      <c r="AE12" s="65">
        <f t="shared" si="4"/>
        <v>0.3522763666099302</v>
      </c>
      <c r="AF12" s="114">
        <v>0</v>
      </c>
      <c r="AG12" s="64">
        <f t="shared" si="5"/>
        <v>0.9577876121734141</v>
      </c>
      <c r="AH12" s="66">
        <f t="shared" si="6"/>
        <v>0.08026248613794174</v>
      </c>
      <c r="AI12" s="67">
        <f t="shared" si="7"/>
        <v>1.5478726822250248</v>
      </c>
      <c r="AJ12" s="68">
        <f t="shared" si="8"/>
        <v>0.8839146792296992</v>
      </c>
      <c r="AK12" s="114">
        <v>0</v>
      </c>
      <c r="AL12" s="107">
        <f t="shared" si="8"/>
        <v>0.4367947206051752</v>
      </c>
    </row>
    <row r="13" spans="1:38" ht="13.5">
      <c r="A13" s="53" t="s">
        <v>45</v>
      </c>
      <c r="B13" s="54" t="s">
        <v>62</v>
      </c>
      <c r="C13" s="22">
        <v>2101907.479728738</v>
      </c>
      <c r="D13" s="34">
        <v>299342.51271202794</v>
      </c>
      <c r="E13" s="29">
        <f t="shared" si="0"/>
        <v>2401249.9924407657</v>
      </c>
      <c r="F13" s="111">
        <v>0</v>
      </c>
      <c r="G13" s="60">
        <v>230046.15000000002</v>
      </c>
      <c r="H13" s="61">
        <v>1870.4</v>
      </c>
      <c r="I13" s="61">
        <v>27033.799999999996</v>
      </c>
      <c r="J13" s="62">
        <f t="shared" si="1"/>
        <v>258950.35</v>
      </c>
      <c r="K13" s="114">
        <v>0</v>
      </c>
      <c r="L13" s="63">
        <v>256857.43000000002</v>
      </c>
      <c r="N13" s="53" t="s">
        <v>45</v>
      </c>
      <c r="O13" s="54" t="s">
        <v>62</v>
      </c>
      <c r="P13" s="22">
        <v>1645787.965405197</v>
      </c>
      <c r="Q13" s="34">
        <v>134081.9439913414</v>
      </c>
      <c r="R13" s="29">
        <f t="shared" si="2"/>
        <v>1779869.9093965385</v>
      </c>
      <c r="S13" s="111">
        <v>0</v>
      </c>
      <c r="T13" s="60">
        <v>129230.34000000003</v>
      </c>
      <c r="U13" s="61">
        <v>2418.41</v>
      </c>
      <c r="V13" s="61">
        <v>10174.580000000002</v>
      </c>
      <c r="W13" s="130">
        <f t="shared" si="9"/>
        <v>141823.33000000002</v>
      </c>
      <c r="X13" s="111">
        <v>0</v>
      </c>
      <c r="Y13" s="131">
        <v>179189.99000000002</v>
      </c>
      <c r="AA13" s="53" t="s">
        <v>45</v>
      </c>
      <c r="AB13" s="54" t="s">
        <v>62</v>
      </c>
      <c r="AC13" s="117">
        <f t="shared" si="3"/>
        <v>0.2771435469885959</v>
      </c>
      <c r="AD13" s="67">
        <f t="shared" si="3"/>
        <v>1.2325341041546842</v>
      </c>
      <c r="AE13" s="65">
        <f t="shared" si="4"/>
        <v>0.3491154492605051</v>
      </c>
      <c r="AF13" s="114">
        <v>0</v>
      </c>
      <c r="AG13" s="64">
        <f t="shared" si="5"/>
        <v>0.7801249304149473</v>
      </c>
      <c r="AH13" s="66">
        <f t="shared" si="6"/>
        <v>-0.22659929457784234</v>
      </c>
      <c r="AI13" s="67">
        <f t="shared" si="7"/>
        <v>1.6569941953377918</v>
      </c>
      <c r="AJ13" s="68">
        <f t="shared" si="8"/>
        <v>0.8258656738633903</v>
      </c>
      <c r="AK13" s="114">
        <v>0</v>
      </c>
      <c r="AL13" s="107">
        <f t="shared" si="8"/>
        <v>0.43343626505029653</v>
      </c>
    </row>
    <row r="14" spans="1:38" ht="13.5">
      <c r="A14" s="53" t="s">
        <v>5</v>
      </c>
      <c r="B14" s="54" t="s">
        <v>63</v>
      </c>
      <c r="C14" s="22">
        <v>2900765.0439129444</v>
      </c>
      <c r="D14" s="34">
        <v>413111.5690897005</v>
      </c>
      <c r="E14" s="29">
        <f t="shared" si="0"/>
        <v>3313876.613002645</v>
      </c>
      <c r="F14" s="111">
        <v>0</v>
      </c>
      <c r="G14" s="60">
        <v>524499.33</v>
      </c>
      <c r="H14" s="61">
        <v>38213.799999999996</v>
      </c>
      <c r="I14" s="61">
        <v>211289.86</v>
      </c>
      <c r="J14" s="62">
        <f t="shared" si="1"/>
        <v>774002.99</v>
      </c>
      <c r="K14" s="114">
        <v>0</v>
      </c>
      <c r="L14" s="63">
        <v>354479.47000000003</v>
      </c>
      <c r="N14" s="53" t="s">
        <v>5</v>
      </c>
      <c r="O14" s="54" t="s">
        <v>63</v>
      </c>
      <c r="P14" s="22">
        <v>2324625.518078403</v>
      </c>
      <c r="Q14" s="34">
        <v>189386.67378035694</v>
      </c>
      <c r="R14" s="29">
        <f t="shared" si="2"/>
        <v>2514012.19185876</v>
      </c>
      <c r="S14" s="111">
        <v>0</v>
      </c>
      <c r="T14" s="60">
        <v>248848.27</v>
      </c>
      <c r="U14" s="61">
        <v>91188.44</v>
      </c>
      <c r="V14" s="61">
        <v>147708.97999999995</v>
      </c>
      <c r="W14" s="130">
        <f t="shared" si="9"/>
        <v>487745.68999999994</v>
      </c>
      <c r="X14" s="111">
        <v>0</v>
      </c>
      <c r="Y14" s="131">
        <v>253100.41999999998</v>
      </c>
      <c r="AA14" s="53" t="s">
        <v>5</v>
      </c>
      <c r="AB14" s="54" t="s">
        <v>63</v>
      </c>
      <c r="AC14" s="117">
        <f t="shared" si="3"/>
        <v>0.2478418658635364</v>
      </c>
      <c r="AD14" s="67">
        <f t="shared" si="3"/>
        <v>1.181312765273077</v>
      </c>
      <c r="AE14" s="65">
        <f t="shared" si="4"/>
        <v>0.3181625068224101</v>
      </c>
      <c r="AF14" s="114">
        <v>0</v>
      </c>
      <c r="AG14" s="64">
        <f t="shared" si="5"/>
        <v>1.1077073591871867</v>
      </c>
      <c r="AH14" s="66">
        <f t="shared" si="6"/>
        <v>-0.5809359168771832</v>
      </c>
      <c r="AI14" s="67">
        <f t="shared" si="7"/>
        <v>0.43044695048330883</v>
      </c>
      <c r="AJ14" s="68">
        <f t="shared" si="8"/>
        <v>0.5868986766443802</v>
      </c>
      <c r="AK14" s="114">
        <v>0</v>
      </c>
      <c r="AL14" s="107">
        <f t="shared" si="8"/>
        <v>0.4005487229140119</v>
      </c>
    </row>
    <row r="15" spans="1:38" ht="13.5">
      <c r="A15" s="53" t="s">
        <v>64</v>
      </c>
      <c r="B15" s="54" t="s">
        <v>59</v>
      </c>
      <c r="C15" s="22">
        <v>9644771.351795869</v>
      </c>
      <c r="D15" s="34">
        <v>1373557.170723876</v>
      </c>
      <c r="E15" s="29">
        <f t="shared" si="0"/>
        <v>11018328.522519745</v>
      </c>
      <c r="F15" s="111">
        <v>0</v>
      </c>
      <c r="G15" s="60">
        <v>3759804.81</v>
      </c>
      <c r="H15" s="61">
        <v>219643.67999999996</v>
      </c>
      <c r="I15" s="61">
        <v>1654045.32</v>
      </c>
      <c r="J15" s="62">
        <f t="shared" si="1"/>
        <v>5633493.8100000005</v>
      </c>
      <c r="K15" s="114">
        <v>0</v>
      </c>
      <c r="L15" s="63">
        <v>1178610.9499999997</v>
      </c>
      <c r="N15" s="53" t="s">
        <v>64</v>
      </c>
      <c r="O15" s="54" t="s">
        <v>59</v>
      </c>
      <c r="P15" s="22">
        <v>7805624.678364014</v>
      </c>
      <c r="Q15" s="34">
        <v>635922.3380784426</v>
      </c>
      <c r="R15" s="29">
        <f t="shared" si="2"/>
        <v>8441547.016442457</v>
      </c>
      <c r="S15" s="111">
        <v>0</v>
      </c>
      <c r="T15" s="60">
        <v>2056295.6199999999</v>
      </c>
      <c r="U15" s="61">
        <v>195883.38999999998</v>
      </c>
      <c r="V15" s="61">
        <v>796188.5900000001</v>
      </c>
      <c r="W15" s="130">
        <f t="shared" si="9"/>
        <v>3048367.5999999996</v>
      </c>
      <c r="X15" s="111">
        <v>0</v>
      </c>
      <c r="Y15" s="131">
        <v>849860.3</v>
      </c>
      <c r="AA15" s="53" t="s">
        <v>64</v>
      </c>
      <c r="AB15" s="54" t="s">
        <v>59</v>
      </c>
      <c r="AC15" s="117">
        <f t="shared" si="3"/>
        <v>0.2356181278520455</v>
      </c>
      <c r="AD15" s="67">
        <f t="shared" si="3"/>
        <v>1.1599448367772927</v>
      </c>
      <c r="AE15" s="65">
        <f t="shared" si="4"/>
        <v>0.30524991462562845</v>
      </c>
      <c r="AF15" s="114">
        <v>0</v>
      </c>
      <c r="AG15" s="64">
        <f t="shared" si="5"/>
        <v>0.8284359376304076</v>
      </c>
      <c r="AH15" s="66">
        <f t="shared" si="6"/>
        <v>0.12129813558975044</v>
      </c>
      <c r="AI15" s="67">
        <f t="shared" si="7"/>
        <v>1.0774541870789682</v>
      </c>
      <c r="AJ15" s="68">
        <f t="shared" si="8"/>
        <v>0.8480362440540312</v>
      </c>
      <c r="AK15" s="114">
        <v>0</v>
      </c>
      <c r="AL15" s="107">
        <f t="shared" si="8"/>
        <v>0.386829047079855</v>
      </c>
    </row>
    <row r="16" spans="1:38" ht="13.5">
      <c r="A16" s="53" t="s">
        <v>65</v>
      </c>
      <c r="B16" s="54" t="s">
        <v>62</v>
      </c>
      <c r="C16" s="22">
        <v>7965349.311567016</v>
      </c>
      <c r="D16" s="34">
        <v>1134382.7930338816</v>
      </c>
      <c r="E16" s="29">
        <f t="shared" si="0"/>
        <v>9099732.104600897</v>
      </c>
      <c r="F16" s="111">
        <v>0</v>
      </c>
      <c r="G16" s="60">
        <v>2630191.19</v>
      </c>
      <c r="H16" s="61">
        <v>378361.49999999994</v>
      </c>
      <c r="I16" s="61">
        <v>1343691.3499999999</v>
      </c>
      <c r="J16" s="62">
        <f t="shared" si="1"/>
        <v>4352244.04</v>
      </c>
      <c r="K16" s="114">
        <v>0</v>
      </c>
      <c r="L16" s="63">
        <v>973382.11</v>
      </c>
      <c r="N16" s="53" t="s">
        <v>65</v>
      </c>
      <c r="O16" s="54" t="s">
        <v>62</v>
      </c>
      <c r="P16" s="22">
        <v>6756626.89058241</v>
      </c>
      <c r="Q16" s="34">
        <v>550460.7442492852</v>
      </c>
      <c r="R16" s="29">
        <f t="shared" si="2"/>
        <v>7307087.634831695</v>
      </c>
      <c r="S16" s="111">
        <v>0</v>
      </c>
      <c r="T16" s="60">
        <v>1417762.0599999996</v>
      </c>
      <c r="U16" s="61">
        <v>322602.60000000003</v>
      </c>
      <c r="V16" s="61">
        <v>602692.9199999999</v>
      </c>
      <c r="W16" s="130">
        <f t="shared" si="9"/>
        <v>2343057.5799999996</v>
      </c>
      <c r="X16" s="111">
        <v>0</v>
      </c>
      <c r="Y16" s="131">
        <v>735647.57</v>
      </c>
      <c r="AA16" s="53" t="s">
        <v>65</v>
      </c>
      <c r="AB16" s="54" t="s">
        <v>62</v>
      </c>
      <c r="AC16" s="117">
        <f t="shared" si="3"/>
        <v>0.1788943566899277</v>
      </c>
      <c r="AD16" s="67">
        <f t="shared" si="3"/>
        <v>1.0607878125459163</v>
      </c>
      <c r="AE16" s="65">
        <f t="shared" si="4"/>
        <v>0.24532954295278442</v>
      </c>
      <c r="AF16" s="114">
        <v>0</v>
      </c>
      <c r="AG16" s="64">
        <f t="shared" si="5"/>
        <v>0.8551710926726313</v>
      </c>
      <c r="AH16" s="66">
        <f t="shared" si="6"/>
        <v>0.1728408264533512</v>
      </c>
      <c r="AI16" s="67">
        <f t="shared" si="7"/>
        <v>1.2294792346324561</v>
      </c>
      <c r="AJ16" s="68">
        <f t="shared" si="8"/>
        <v>0.8575062248363527</v>
      </c>
      <c r="AK16" s="114">
        <v>0</v>
      </c>
      <c r="AL16" s="107">
        <f t="shared" si="8"/>
        <v>0.32316363119367075</v>
      </c>
    </row>
    <row r="17" spans="1:38" ht="13.5">
      <c r="A17" s="53" t="s">
        <v>48</v>
      </c>
      <c r="B17" s="54" t="s">
        <v>62</v>
      </c>
      <c r="C17" s="22">
        <v>2652514.7865575464</v>
      </c>
      <c r="D17" s="34">
        <v>377757.08439670026</v>
      </c>
      <c r="E17" s="29">
        <f t="shared" si="0"/>
        <v>3030271.8709542467</v>
      </c>
      <c r="F17" s="111">
        <v>0</v>
      </c>
      <c r="G17" s="60">
        <v>276129.42999999993</v>
      </c>
      <c r="H17" s="61">
        <v>46020.369999999995</v>
      </c>
      <c r="I17" s="61">
        <v>129697.83000000002</v>
      </c>
      <c r="J17" s="62">
        <f t="shared" si="1"/>
        <v>451847.62999999995</v>
      </c>
      <c r="K17" s="114">
        <v>0</v>
      </c>
      <c r="L17" s="63">
        <v>324142.75999999995</v>
      </c>
      <c r="N17" s="53" t="s">
        <v>48</v>
      </c>
      <c r="O17" s="54" t="s">
        <v>62</v>
      </c>
      <c r="P17" s="22">
        <v>2009544.3562902287</v>
      </c>
      <c r="Q17" s="34">
        <v>163717.0884050577</v>
      </c>
      <c r="R17" s="29">
        <f t="shared" si="2"/>
        <v>2173261.4446952865</v>
      </c>
      <c r="S17" s="111">
        <v>0</v>
      </c>
      <c r="T17" s="60">
        <v>152287.06</v>
      </c>
      <c r="U17" s="61">
        <v>46802.99</v>
      </c>
      <c r="V17" s="61">
        <v>74212.88</v>
      </c>
      <c r="W17" s="130">
        <f t="shared" si="9"/>
        <v>273302.93</v>
      </c>
      <c r="X17" s="111">
        <v>0</v>
      </c>
      <c r="Y17" s="131">
        <v>218795.03000000006</v>
      </c>
      <c r="AA17" s="53" t="s">
        <v>48</v>
      </c>
      <c r="AB17" s="54" t="s">
        <v>62</v>
      </c>
      <c r="AC17" s="117">
        <f t="shared" si="3"/>
        <v>0.31995831704570565</v>
      </c>
      <c r="AD17" s="67">
        <f t="shared" si="3"/>
        <v>1.3073772449585674</v>
      </c>
      <c r="AE17" s="65">
        <f t="shared" si="4"/>
        <v>0.3943429946502004</v>
      </c>
      <c r="AF17" s="114">
        <v>0</v>
      </c>
      <c r="AG17" s="64">
        <f t="shared" si="5"/>
        <v>0.8132166318004954</v>
      </c>
      <c r="AH17" s="66">
        <f t="shared" si="6"/>
        <v>-0.01672158124940315</v>
      </c>
      <c r="AI17" s="67">
        <f t="shared" si="7"/>
        <v>0.7476458264387531</v>
      </c>
      <c r="AJ17" s="68">
        <f t="shared" si="8"/>
        <v>0.653284983077203</v>
      </c>
      <c r="AK17" s="114">
        <v>0</v>
      </c>
      <c r="AL17" s="107">
        <f t="shared" si="8"/>
        <v>0.4814905073483611</v>
      </c>
    </row>
    <row r="18" spans="1:38" ht="13.5">
      <c r="A18" s="53" t="s">
        <v>66</v>
      </c>
      <c r="B18" s="54" t="s">
        <v>62</v>
      </c>
      <c r="C18" s="22">
        <v>2108807.509664345</v>
      </c>
      <c r="D18" s="34">
        <v>300325.17837102234</v>
      </c>
      <c r="E18" s="29">
        <f t="shared" si="0"/>
        <v>2409132.6880353675</v>
      </c>
      <c r="F18" s="111">
        <v>0</v>
      </c>
      <c r="G18" s="60">
        <v>287330.76</v>
      </c>
      <c r="H18" s="61">
        <v>18755.670000000006</v>
      </c>
      <c r="I18" s="61">
        <v>14375.32</v>
      </c>
      <c r="J18" s="62">
        <f t="shared" si="1"/>
        <v>320461.75</v>
      </c>
      <c r="K18" s="114">
        <v>0</v>
      </c>
      <c r="L18" s="63">
        <v>257700.61</v>
      </c>
      <c r="N18" s="53" t="s">
        <v>66</v>
      </c>
      <c r="O18" s="54" t="s">
        <v>62</v>
      </c>
      <c r="P18" s="22">
        <v>1663105.4033050057</v>
      </c>
      <c r="Q18" s="34">
        <v>135492.7914318159</v>
      </c>
      <c r="R18" s="29">
        <f t="shared" si="2"/>
        <v>1798598.1947368216</v>
      </c>
      <c r="S18" s="111">
        <v>0</v>
      </c>
      <c r="T18" s="60">
        <v>159312.50000000003</v>
      </c>
      <c r="U18" s="61">
        <v>14669.189999999999</v>
      </c>
      <c r="V18" s="61">
        <v>6184.37</v>
      </c>
      <c r="W18" s="130">
        <f t="shared" si="9"/>
        <v>180166.06000000003</v>
      </c>
      <c r="X18" s="111">
        <v>0</v>
      </c>
      <c r="Y18" s="131">
        <v>181075.47</v>
      </c>
      <c r="AA18" s="53" t="s">
        <v>66</v>
      </c>
      <c r="AB18" s="54" t="s">
        <v>62</v>
      </c>
      <c r="AC18" s="117">
        <f t="shared" si="3"/>
        <v>0.26799390193406736</v>
      </c>
      <c r="AD18" s="67">
        <f t="shared" si="3"/>
        <v>1.2165399000001793</v>
      </c>
      <c r="AE18" s="65">
        <f t="shared" si="4"/>
        <v>0.3394501868650446</v>
      </c>
      <c r="AF18" s="114">
        <v>0</v>
      </c>
      <c r="AG18" s="64">
        <f t="shared" si="5"/>
        <v>0.8035669517457824</v>
      </c>
      <c r="AH18" s="66">
        <f t="shared" si="6"/>
        <v>0.2785757086792118</v>
      </c>
      <c r="AI18" s="67">
        <f t="shared" si="7"/>
        <v>1.3244598883960697</v>
      </c>
      <c r="AJ18" s="68">
        <f t="shared" si="8"/>
        <v>0.7787021040477877</v>
      </c>
      <c r="AK18" s="114">
        <v>0</v>
      </c>
      <c r="AL18" s="107">
        <f t="shared" si="8"/>
        <v>0.4231668706976157</v>
      </c>
    </row>
    <row r="19" spans="1:38" ht="13.5">
      <c r="A19" s="53" t="s">
        <v>67</v>
      </c>
      <c r="B19" s="54" t="s">
        <v>62</v>
      </c>
      <c r="C19" s="22">
        <v>1953575.688653991</v>
      </c>
      <c r="D19" s="34">
        <v>278217.88592249836</v>
      </c>
      <c r="E19" s="29">
        <f t="shared" si="0"/>
        <v>2231793.5745764896</v>
      </c>
      <c r="F19" s="111">
        <v>0</v>
      </c>
      <c r="G19" s="60">
        <v>174642.77000000005</v>
      </c>
      <c r="H19" s="61">
        <v>9806.87</v>
      </c>
      <c r="I19" s="61">
        <v>16741.06</v>
      </c>
      <c r="J19" s="62">
        <f t="shared" si="1"/>
        <v>201190.70000000004</v>
      </c>
      <c r="K19" s="114">
        <v>0</v>
      </c>
      <c r="L19" s="63">
        <v>238730.97000000003</v>
      </c>
      <c r="N19" s="53" t="s">
        <v>67</v>
      </c>
      <c r="O19" s="54" t="s">
        <v>62</v>
      </c>
      <c r="P19" s="22">
        <v>1544318.6027110093</v>
      </c>
      <c r="Q19" s="34">
        <v>125815.2597698114</v>
      </c>
      <c r="R19" s="29">
        <f t="shared" si="2"/>
        <v>1670133.8624808206</v>
      </c>
      <c r="S19" s="111">
        <v>0</v>
      </c>
      <c r="T19" s="60">
        <v>95025.45</v>
      </c>
      <c r="U19" s="61">
        <v>6143.639999999999</v>
      </c>
      <c r="V19" s="61">
        <v>10226.59</v>
      </c>
      <c r="W19" s="130">
        <f t="shared" si="9"/>
        <v>111395.68</v>
      </c>
      <c r="X19" s="111">
        <v>0</v>
      </c>
      <c r="Y19" s="131">
        <v>168142.22999999998</v>
      </c>
      <c r="AA19" s="53" t="s">
        <v>67</v>
      </c>
      <c r="AB19" s="54" t="s">
        <v>62</v>
      </c>
      <c r="AC19" s="117">
        <f t="shared" si="3"/>
        <v>0.2650081953455343</v>
      </c>
      <c r="AD19" s="67">
        <f t="shared" si="3"/>
        <v>1.2113206810645956</v>
      </c>
      <c r="AE19" s="65">
        <f t="shared" si="4"/>
        <v>0.3362962243405918</v>
      </c>
      <c r="AF19" s="114">
        <v>0</v>
      </c>
      <c r="AG19" s="64">
        <f t="shared" si="5"/>
        <v>0.837852596330773</v>
      </c>
      <c r="AH19" s="66">
        <f t="shared" si="6"/>
        <v>0.5962637784766038</v>
      </c>
      <c r="AI19" s="67">
        <f t="shared" si="7"/>
        <v>0.637012924151648</v>
      </c>
      <c r="AJ19" s="68">
        <f t="shared" si="8"/>
        <v>0.8060906850247698</v>
      </c>
      <c r="AK19" s="114">
        <v>0</v>
      </c>
      <c r="AL19" s="107">
        <f t="shared" si="8"/>
        <v>0.4198156524984833</v>
      </c>
    </row>
    <row r="20" spans="1:38" ht="13.5">
      <c r="A20" s="53" t="s">
        <v>68</v>
      </c>
      <c r="B20" s="54" t="s">
        <v>62</v>
      </c>
      <c r="C20" s="22">
        <v>16905827.44386995</v>
      </c>
      <c r="D20" s="34">
        <v>2407638.259690237</v>
      </c>
      <c r="E20" s="29">
        <f t="shared" si="0"/>
        <v>19313465.703560185</v>
      </c>
      <c r="F20" s="111">
        <v>0</v>
      </c>
      <c r="G20" s="60">
        <v>7047900.07</v>
      </c>
      <c r="H20" s="61">
        <v>470008.30999999994</v>
      </c>
      <c r="I20" s="61">
        <v>2344985.39</v>
      </c>
      <c r="J20" s="62">
        <f t="shared" si="1"/>
        <v>9862893.77</v>
      </c>
      <c r="K20" s="114">
        <v>0</v>
      </c>
      <c r="L20" s="63">
        <v>2065926.9700000002</v>
      </c>
      <c r="N20" s="53" t="s">
        <v>68</v>
      </c>
      <c r="O20" s="54" t="s">
        <v>62</v>
      </c>
      <c r="P20" s="22">
        <v>13445727.79935411</v>
      </c>
      <c r="Q20" s="34">
        <v>1095420.1632358874</v>
      </c>
      <c r="R20" s="29">
        <f t="shared" si="2"/>
        <v>14541147.962589998</v>
      </c>
      <c r="S20" s="111">
        <v>0</v>
      </c>
      <c r="T20" s="60">
        <v>3919238.78</v>
      </c>
      <c r="U20" s="61">
        <v>447715.65</v>
      </c>
      <c r="V20" s="61">
        <v>1243387.4300000002</v>
      </c>
      <c r="W20" s="130">
        <f t="shared" si="9"/>
        <v>5610341.859999999</v>
      </c>
      <c r="X20" s="111">
        <v>0</v>
      </c>
      <c r="Y20" s="131">
        <v>1463943.0699999998</v>
      </c>
      <c r="AA20" s="53" t="s">
        <v>68</v>
      </c>
      <c r="AB20" s="54" t="s">
        <v>62</v>
      </c>
      <c r="AC20" s="117">
        <f t="shared" si="3"/>
        <v>0.2573382189606761</v>
      </c>
      <c r="AD20" s="67">
        <f t="shared" si="3"/>
        <v>1.197913038754041</v>
      </c>
      <c r="AE20" s="65">
        <f t="shared" si="4"/>
        <v>0.32819401557895733</v>
      </c>
      <c r="AF20" s="114">
        <v>0</v>
      </c>
      <c r="AG20" s="64">
        <f t="shared" si="5"/>
        <v>0.7982828976804524</v>
      </c>
      <c r="AH20" s="66">
        <f t="shared" si="6"/>
        <v>0.04979200526048144</v>
      </c>
      <c r="AI20" s="67">
        <f t="shared" si="7"/>
        <v>0.8859651733812364</v>
      </c>
      <c r="AJ20" s="68">
        <f t="shared" si="8"/>
        <v>0.7579844537316662</v>
      </c>
      <c r="AK20" s="114">
        <v>0</v>
      </c>
      <c r="AL20" s="107">
        <f t="shared" si="8"/>
        <v>0.41120717897862</v>
      </c>
    </row>
    <row r="21" spans="1:38" ht="13.5">
      <c r="A21" s="53" t="s">
        <v>6</v>
      </c>
      <c r="B21" s="54" t="s">
        <v>62</v>
      </c>
      <c r="C21" s="22">
        <v>36673018.12136482</v>
      </c>
      <c r="D21" s="34">
        <v>5222776.691674278</v>
      </c>
      <c r="E21" s="29">
        <f t="shared" si="0"/>
        <v>41895794.813039094</v>
      </c>
      <c r="F21" s="111">
        <v>0</v>
      </c>
      <c r="G21" s="60">
        <v>18824198.669999998</v>
      </c>
      <c r="H21" s="61">
        <v>1375483.4100000001</v>
      </c>
      <c r="I21" s="61">
        <v>4366291.13</v>
      </c>
      <c r="J21" s="62">
        <f t="shared" si="1"/>
        <v>24565973.209999997</v>
      </c>
      <c r="K21" s="114">
        <v>0</v>
      </c>
      <c r="L21" s="63">
        <v>4481518.43</v>
      </c>
      <c r="N21" s="53" t="s">
        <v>6</v>
      </c>
      <c r="O21" s="54" t="s">
        <v>62</v>
      </c>
      <c r="P21" s="22">
        <v>28537423.954091538</v>
      </c>
      <c r="Q21" s="34">
        <v>2324936.9667906207</v>
      </c>
      <c r="R21" s="29">
        <f t="shared" si="2"/>
        <v>30862360.920882158</v>
      </c>
      <c r="S21" s="111">
        <v>0</v>
      </c>
      <c r="T21" s="60">
        <v>10220628.359999998</v>
      </c>
      <c r="U21" s="61">
        <v>854830.16</v>
      </c>
      <c r="V21" s="61">
        <v>2207487.0800000005</v>
      </c>
      <c r="W21" s="130">
        <f t="shared" si="9"/>
        <v>13282945.599999998</v>
      </c>
      <c r="X21" s="111">
        <v>0</v>
      </c>
      <c r="Y21" s="131">
        <v>3107095.84</v>
      </c>
      <c r="AA21" s="53" t="s">
        <v>6</v>
      </c>
      <c r="AB21" s="54" t="s">
        <v>62</v>
      </c>
      <c r="AC21" s="117">
        <f t="shared" si="3"/>
        <v>0.28508509318714603</v>
      </c>
      <c r="AD21" s="67">
        <f t="shared" si="3"/>
        <v>1.2464164690382469</v>
      </c>
      <c r="AE21" s="65">
        <f t="shared" si="4"/>
        <v>0.35750453182897846</v>
      </c>
      <c r="AF21" s="114">
        <v>0</v>
      </c>
      <c r="AG21" s="64">
        <f t="shared" si="5"/>
        <v>0.8417848694774381</v>
      </c>
      <c r="AH21" s="66">
        <f t="shared" si="6"/>
        <v>0.6090721576786668</v>
      </c>
      <c r="AI21" s="67">
        <f t="shared" si="7"/>
        <v>0.9779464032015983</v>
      </c>
      <c r="AJ21" s="68">
        <f t="shared" si="8"/>
        <v>0.8494371617391854</v>
      </c>
      <c r="AK21" s="114">
        <v>0</v>
      </c>
      <c r="AL21" s="107">
        <f t="shared" si="8"/>
        <v>0.4423495961424866</v>
      </c>
    </row>
    <row r="22" spans="1:38" ht="13.5">
      <c r="A22" s="53" t="s">
        <v>7</v>
      </c>
      <c r="B22" s="54" t="s">
        <v>62</v>
      </c>
      <c r="C22" s="22">
        <v>2012395.6159739208</v>
      </c>
      <c r="D22" s="34">
        <v>286594.707933598</v>
      </c>
      <c r="E22" s="29">
        <f t="shared" si="0"/>
        <v>2298990.3239075188</v>
      </c>
      <c r="F22" s="111">
        <v>0</v>
      </c>
      <c r="G22" s="60">
        <v>150211.63999999998</v>
      </c>
      <c r="H22" s="61">
        <v>6229.669999999999</v>
      </c>
      <c r="I22" s="61">
        <v>62707.3</v>
      </c>
      <c r="J22" s="62">
        <f t="shared" si="1"/>
        <v>219148.61</v>
      </c>
      <c r="K22" s="114">
        <v>0</v>
      </c>
      <c r="L22" s="63">
        <v>245918.90000000002</v>
      </c>
      <c r="N22" s="53" t="s">
        <v>7</v>
      </c>
      <c r="O22" s="54" t="s">
        <v>62</v>
      </c>
      <c r="P22" s="22">
        <v>1596270.9164104336</v>
      </c>
      <c r="Q22" s="34">
        <v>130047.80209123479</v>
      </c>
      <c r="R22" s="29">
        <f t="shared" si="2"/>
        <v>1726318.7185016684</v>
      </c>
      <c r="S22" s="111">
        <v>0</v>
      </c>
      <c r="T22" s="60">
        <v>83839.49999999999</v>
      </c>
      <c r="U22" s="61">
        <v>6733.13</v>
      </c>
      <c r="V22" s="61">
        <v>17938.290000000005</v>
      </c>
      <c r="W22" s="130">
        <f t="shared" si="9"/>
        <v>108510.92</v>
      </c>
      <c r="X22" s="111">
        <v>0</v>
      </c>
      <c r="Y22" s="131">
        <v>173798.66</v>
      </c>
      <c r="AA22" s="53" t="s">
        <v>7</v>
      </c>
      <c r="AB22" s="54" t="s">
        <v>62</v>
      </c>
      <c r="AC22" s="117">
        <f t="shared" si="3"/>
        <v>0.2606855110154078</v>
      </c>
      <c r="AD22" s="67">
        <f t="shared" si="3"/>
        <v>1.2037643337681176</v>
      </c>
      <c r="AE22" s="65">
        <f t="shared" si="4"/>
        <v>0.33172994028755687</v>
      </c>
      <c r="AF22" s="114">
        <v>0</v>
      </c>
      <c r="AG22" s="64">
        <f t="shared" si="5"/>
        <v>0.7916571544439079</v>
      </c>
      <c r="AH22" s="66">
        <f t="shared" si="6"/>
        <v>-0.07477354514170986</v>
      </c>
      <c r="AI22" s="67">
        <f t="shared" si="7"/>
        <v>2.495723393924392</v>
      </c>
      <c r="AJ22" s="68">
        <f t="shared" si="8"/>
        <v>1.0195995942159555</v>
      </c>
      <c r="AK22" s="114">
        <v>0</v>
      </c>
      <c r="AL22" s="107">
        <f t="shared" si="8"/>
        <v>0.4149643040976265</v>
      </c>
    </row>
    <row r="23" spans="1:38" ht="13.5">
      <c r="A23" s="53" t="s">
        <v>8</v>
      </c>
      <c r="B23" s="54" t="s">
        <v>59</v>
      </c>
      <c r="C23" s="22">
        <v>6683338.8315638425</v>
      </c>
      <c r="D23" s="34">
        <v>951805.661495804</v>
      </c>
      <c r="E23" s="29">
        <f t="shared" si="0"/>
        <v>7635144.493059646</v>
      </c>
      <c r="F23" s="111">
        <v>0</v>
      </c>
      <c r="G23" s="60">
        <v>2330290.78</v>
      </c>
      <c r="H23" s="61">
        <v>207106.40999999997</v>
      </c>
      <c r="I23" s="61">
        <v>790114.84</v>
      </c>
      <c r="J23" s="62">
        <f t="shared" si="1"/>
        <v>3327512.03</v>
      </c>
      <c r="K23" s="114">
        <v>0</v>
      </c>
      <c r="L23" s="63">
        <v>816717.7800000001</v>
      </c>
      <c r="N23" s="53" t="s">
        <v>8</v>
      </c>
      <c r="O23" s="54" t="s">
        <v>59</v>
      </c>
      <c r="P23" s="22">
        <v>5229325.075807668</v>
      </c>
      <c r="Q23" s="34">
        <v>426031.83804077347</v>
      </c>
      <c r="R23" s="29">
        <f t="shared" si="2"/>
        <v>5655356.913848442</v>
      </c>
      <c r="S23" s="111">
        <v>0</v>
      </c>
      <c r="T23" s="60">
        <v>1068641.13</v>
      </c>
      <c r="U23" s="61">
        <v>190715.66000000003</v>
      </c>
      <c r="V23" s="61">
        <v>681987.16</v>
      </c>
      <c r="W23" s="130">
        <f t="shared" si="9"/>
        <v>1941343.9500000002</v>
      </c>
      <c r="X23" s="111">
        <v>0</v>
      </c>
      <c r="Y23" s="131">
        <v>569358.13</v>
      </c>
      <c r="AA23" s="53" t="s">
        <v>8</v>
      </c>
      <c r="AB23" s="54" t="s">
        <v>59</v>
      </c>
      <c r="AC23" s="117">
        <f t="shared" si="3"/>
        <v>0.278049984401018</v>
      </c>
      <c r="AD23" s="67">
        <f t="shared" si="3"/>
        <v>1.2341186186294162</v>
      </c>
      <c r="AE23" s="65">
        <f t="shared" si="4"/>
        <v>0.3500729678728569</v>
      </c>
      <c r="AF23" s="114">
        <v>0</v>
      </c>
      <c r="AG23" s="64">
        <f t="shared" si="5"/>
        <v>1.1806111655088554</v>
      </c>
      <c r="AH23" s="66">
        <f t="shared" si="6"/>
        <v>0.085943388183225</v>
      </c>
      <c r="AI23" s="67">
        <f t="shared" si="7"/>
        <v>0.1585479703166257</v>
      </c>
      <c r="AJ23" s="68">
        <f t="shared" si="8"/>
        <v>0.7140249825385139</v>
      </c>
      <c r="AK23" s="114">
        <v>0</v>
      </c>
      <c r="AL23" s="107">
        <f t="shared" si="8"/>
        <v>0.4344535310315145</v>
      </c>
    </row>
    <row r="24" spans="1:38" ht="13.5">
      <c r="A24" s="53" t="s">
        <v>9</v>
      </c>
      <c r="B24" s="54" t="s">
        <v>59</v>
      </c>
      <c r="C24" s="22">
        <v>5286893.428858114</v>
      </c>
      <c r="D24" s="34">
        <v>752931.3153399782</v>
      </c>
      <c r="E24" s="29">
        <f t="shared" si="0"/>
        <v>6039824.744198092</v>
      </c>
      <c r="F24" s="111">
        <v>0</v>
      </c>
      <c r="G24" s="60">
        <v>1599570.43</v>
      </c>
      <c r="H24" s="61">
        <v>185421.01999999996</v>
      </c>
      <c r="I24" s="61">
        <v>783882.34</v>
      </c>
      <c r="J24" s="62">
        <f t="shared" si="1"/>
        <v>2568873.79</v>
      </c>
      <c r="K24" s="114">
        <v>0</v>
      </c>
      <c r="L24" s="63">
        <v>646069.2699999999</v>
      </c>
      <c r="N24" s="53" t="s">
        <v>9</v>
      </c>
      <c r="O24" s="54" t="s">
        <v>59</v>
      </c>
      <c r="P24" s="22">
        <v>4361168.241094374</v>
      </c>
      <c r="Q24" s="34">
        <v>355303.312535321</v>
      </c>
      <c r="R24" s="29">
        <f t="shared" si="2"/>
        <v>4716471.553629695</v>
      </c>
      <c r="S24" s="111">
        <v>0</v>
      </c>
      <c r="T24" s="60">
        <v>881148.33</v>
      </c>
      <c r="U24" s="61">
        <v>147547.42999999996</v>
      </c>
      <c r="V24" s="61">
        <v>248690.74999999997</v>
      </c>
      <c r="W24" s="130">
        <f t="shared" si="9"/>
        <v>1277386.5099999998</v>
      </c>
      <c r="X24" s="111">
        <v>0</v>
      </c>
      <c r="Y24" s="131">
        <v>474835.0200000001</v>
      </c>
      <c r="AA24" s="53" t="s">
        <v>9</v>
      </c>
      <c r="AB24" s="54" t="s">
        <v>59</v>
      </c>
      <c r="AC24" s="117">
        <f t="shared" si="3"/>
        <v>0.21226541527126286</v>
      </c>
      <c r="AD24" s="67">
        <f t="shared" si="3"/>
        <v>1.1191227010165536</v>
      </c>
      <c r="AE24" s="65">
        <f t="shared" si="4"/>
        <v>0.2805811877631219</v>
      </c>
      <c r="AF24" s="114">
        <v>0</v>
      </c>
      <c r="AG24" s="64">
        <f t="shared" si="5"/>
        <v>0.8153248159705415</v>
      </c>
      <c r="AH24" s="66">
        <f t="shared" si="6"/>
        <v>0.2566875614166917</v>
      </c>
      <c r="AI24" s="67">
        <f t="shared" si="7"/>
        <v>2.1520365755461355</v>
      </c>
      <c r="AJ24" s="68">
        <f t="shared" si="8"/>
        <v>1.0110387653929434</v>
      </c>
      <c r="AK24" s="114">
        <v>0</v>
      </c>
      <c r="AL24" s="107">
        <f t="shared" si="8"/>
        <v>0.36061841015854257</v>
      </c>
    </row>
    <row r="25" spans="1:38" ht="13.5">
      <c r="A25" s="53" t="s">
        <v>69</v>
      </c>
      <c r="B25" s="54" t="s">
        <v>62</v>
      </c>
      <c r="C25" s="22">
        <v>1872999.9292420098</v>
      </c>
      <c r="D25" s="34">
        <v>266742.71371883166</v>
      </c>
      <c r="E25" s="29">
        <f t="shared" si="0"/>
        <v>2139742.6429608413</v>
      </c>
      <c r="F25" s="111">
        <v>0</v>
      </c>
      <c r="G25" s="60">
        <v>106092.79000000001</v>
      </c>
      <c r="H25" s="61">
        <v>17570.85</v>
      </c>
      <c r="I25" s="61">
        <v>17050.030000000002</v>
      </c>
      <c r="J25" s="62">
        <f t="shared" si="1"/>
        <v>140713.67</v>
      </c>
      <c r="K25" s="114">
        <v>0</v>
      </c>
      <c r="L25" s="63">
        <v>228884.46000000008</v>
      </c>
      <c r="N25" s="53" t="s">
        <v>69</v>
      </c>
      <c r="O25" s="54" t="s">
        <v>62</v>
      </c>
      <c r="P25" s="22">
        <v>1489660.43933974</v>
      </c>
      <c r="Q25" s="34">
        <v>121362.27253581384</v>
      </c>
      <c r="R25" s="29">
        <f t="shared" si="2"/>
        <v>1611022.7118755537</v>
      </c>
      <c r="S25" s="111">
        <v>0</v>
      </c>
      <c r="T25" s="60">
        <v>59739.82999999998</v>
      </c>
      <c r="U25" s="61">
        <v>20473.050000000003</v>
      </c>
      <c r="V25" s="61">
        <v>8770.08</v>
      </c>
      <c r="W25" s="130">
        <f t="shared" si="9"/>
        <v>88982.95999999998</v>
      </c>
      <c r="X25" s="111">
        <v>0</v>
      </c>
      <c r="Y25" s="131">
        <v>162191.15999999997</v>
      </c>
      <c r="AA25" s="53" t="s">
        <v>69</v>
      </c>
      <c r="AB25" s="54" t="s">
        <v>62</v>
      </c>
      <c r="AC25" s="117">
        <f t="shared" si="3"/>
        <v>0.25733346994982087</v>
      </c>
      <c r="AD25" s="67">
        <f t="shared" si="3"/>
        <v>1.1979047371588747</v>
      </c>
      <c r="AE25" s="65">
        <f t="shared" si="4"/>
        <v>0.32818899894325604</v>
      </c>
      <c r="AF25" s="114">
        <v>0</v>
      </c>
      <c r="AG25" s="64">
        <f t="shared" si="5"/>
        <v>0.775913824997494</v>
      </c>
      <c r="AH25" s="66">
        <f t="shared" si="6"/>
        <v>-0.14175709041886797</v>
      </c>
      <c r="AI25" s="67">
        <f t="shared" si="7"/>
        <v>0.9441133946326605</v>
      </c>
      <c r="AJ25" s="68">
        <f t="shared" si="8"/>
        <v>0.5813552392503019</v>
      </c>
      <c r="AK25" s="114">
        <v>0</v>
      </c>
      <c r="AL25" s="107">
        <f t="shared" si="8"/>
        <v>0.4112018188907467</v>
      </c>
    </row>
    <row r="26" spans="1:38" ht="13.5">
      <c r="A26" s="53" t="s">
        <v>38</v>
      </c>
      <c r="B26" s="54" t="s">
        <v>62</v>
      </c>
      <c r="C26" s="22">
        <v>2166496.2845358155</v>
      </c>
      <c r="D26" s="34">
        <v>308540.9076511394</v>
      </c>
      <c r="E26" s="29">
        <f t="shared" si="0"/>
        <v>2475037.192186955</v>
      </c>
      <c r="F26" s="111">
        <v>0</v>
      </c>
      <c r="G26" s="60">
        <v>474850.76999999996</v>
      </c>
      <c r="H26" s="61">
        <v>61865.43</v>
      </c>
      <c r="I26" s="61">
        <v>20998.14</v>
      </c>
      <c r="J26" s="62">
        <f t="shared" si="1"/>
        <v>557714.34</v>
      </c>
      <c r="K26" s="114">
        <v>0</v>
      </c>
      <c r="L26" s="63">
        <v>264750.3</v>
      </c>
      <c r="N26" s="53" t="s">
        <v>38</v>
      </c>
      <c r="O26" s="54" t="s">
        <v>62</v>
      </c>
      <c r="P26" s="22">
        <v>1708323.1578211708</v>
      </c>
      <c r="Q26" s="34">
        <v>139176.67085972143</v>
      </c>
      <c r="R26" s="29">
        <f t="shared" si="2"/>
        <v>1847499.8286808922</v>
      </c>
      <c r="S26" s="111">
        <v>0</v>
      </c>
      <c r="T26" s="60">
        <v>263707.87</v>
      </c>
      <c r="U26" s="61">
        <v>22761.859999999997</v>
      </c>
      <c r="V26" s="61">
        <v>2303.4300000000003</v>
      </c>
      <c r="W26" s="130">
        <f t="shared" si="9"/>
        <v>288773.16</v>
      </c>
      <c r="X26" s="111">
        <v>0</v>
      </c>
      <c r="Y26" s="131">
        <v>185998.69</v>
      </c>
      <c r="AA26" s="53" t="s">
        <v>38</v>
      </c>
      <c r="AB26" s="54" t="s">
        <v>62</v>
      </c>
      <c r="AC26" s="117">
        <f t="shared" si="3"/>
        <v>0.26820050095147563</v>
      </c>
      <c r="AD26" s="67">
        <f t="shared" si="3"/>
        <v>1.2169010491860601</v>
      </c>
      <c r="AE26" s="65">
        <f t="shared" si="4"/>
        <v>0.3396684285238185</v>
      </c>
      <c r="AF26" s="114">
        <v>0</v>
      </c>
      <c r="AG26" s="64">
        <f t="shared" si="5"/>
        <v>0.800669695599149</v>
      </c>
      <c r="AH26" s="66">
        <f t="shared" si="6"/>
        <v>1.7179426461633631</v>
      </c>
      <c r="AI26" s="67">
        <f t="shared" si="7"/>
        <v>8.116031309829253</v>
      </c>
      <c r="AJ26" s="68">
        <f t="shared" si="8"/>
        <v>0.9313233265861689</v>
      </c>
      <c r="AK26" s="114">
        <v>0</v>
      </c>
      <c r="AL26" s="107">
        <f t="shared" si="8"/>
        <v>0.423398734690013</v>
      </c>
    </row>
    <row r="27" spans="1:38" ht="13.5">
      <c r="A27" s="53" t="s">
        <v>70</v>
      </c>
      <c r="B27" s="54" t="s">
        <v>59</v>
      </c>
      <c r="C27" s="22">
        <v>6986713.918240868</v>
      </c>
      <c r="D27" s="34">
        <v>995010.7319453604</v>
      </c>
      <c r="E27" s="29">
        <f t="shared" si="0"/>
        <v>7981724.650186228</v>
      </c>
      <c r="F27" s="111">
        <v>0</v>
      </c>
      <c r="G27" s="60">
        <v>1761077.44</v>
      </c>
      <c r="H27" s="61">
        <v>127513.03999999998</v>
      </c>
      <c r="I27" s="61">
        <v>390181.49000000005</v>
      </c>
      <c r="J27" s="62">
        <f t="shared" si="1"/>
        <v>2278771.97</v>
      </c>
      <c r="K27" s="114">
        <v>0</v>
      </c>
      <c r="L27" s="63">
        <v>853790.8600000001</v>
      </c>
      <c r="N27" s="53" t="s">
        <v>70</v>
      </c>
      <c r="O27" s="54" t="s">
        <v>59</v>
      </c>
      <c r="P27" s="22">
        <v>5463952.307352985</v>
      </c>
      <c r="Q27" s="34">
        <v>445146.86134886846</v>
      </c>
      <c r="R27" s="29">
        <f t="shared" si="2"/>
        <v>5909099.168701854</v>
      </c>
      <c r="S27" s="111">
        <v>0</v>
      </c>
      <c r="T27" s="60">
        <v>981811.1300000002</v>
      </c>
      <c r="U27" s="61">
        <v>109730.48000000001</v>
      </c>
      <c r="V27" s="61">
        <v>293947.3099999999</v>
      </c>
      <c r="W27" s="130">
        <f t="shared" si="9"/>
        <v>1385488.9200000002</v>
      </c>
      <c r="X27" s="111">
        <v>0</v>
      </c>
      <c r="Y27" s="131">
        <v>594903.87</v>
      </c>
      <c r="AA27" s="53" t="s">
        <v>70</v>
      </c>
      <c r="AB27" s="54" t="s">
        <v>59</v>
      </c>
      <c r="AC27" s="117">
        <f t="shared" si="3"/>
        <v>0.2786923320759338</v>
      </c>
      <c r="AD27" s="67">
        <f t="shared" si="3"/>
        <v>1.2352414862149397</v>
      </c>
      <c r="AE27" s="65">
        <f t="shared" si="4"/>
        <v>0.35075151428533236</v>
      </c>
      <c r="AF27" s="114">
        <v>0</v>
      </c>
      <c r="AG27" s="64">
        <f t="shared" si="5"/>
        <v>0.7937028682899525</v>
      </c>
      <c r="AH27" s="66">
        <f t="shared" si="6"/>
        <v>0.16205670475514156</v>
      </c>
      <c r="AI27" s="67">
        <f t="shared" si="7"/>
        <v>0.32738581618590157</v>
      </c>
      <c r="AJ27" s="68">
        <f t="shared" si="8"/>
        <v>0.6447421102436532</v>
      </c>
      <c r="AK27" s="114">
        <v>0</v>
      </c>
      <c r="AL27" s="107">
        <f t="shared" si="8"/>
        <v>0.4351744929815302</v>
      </c>
    </row>
    <row r="28" spans="1:38" ht="13.5">
      <c r="A28" s="53" t="s">
        <v>10</v>
      </c>
      <c r="B28" s="54" t="s">
        <v>62</v>
      </c>
      <c r="C28" s="22">
        <v>5169140.458973408</v>
      </c>
      <c r="D28" s="34">
        <v>736161.5620446806</v>
      </c>
      <c r="E28" s="29">
        <f t="shared" si="0"/>
        <v>5905302.021018088</v>
      </c>
      <c r="F28" s="111">
        <v>0</v>
      </c>
      <c r="G28" s="60">
        <v>1816290.2500000002</v>
      </c>
      <c r="H28" s="61">
        <v>80232.34000000001</v>
      </c>
      <c r="I28" s="61">
        <v>338057.80000000005</v>
      </c>
      <c r="J28" s="62">
        <f t="shared" si="1"/>
        <v>2234580.3900000006</v>
      </c>
      <c r="K28" s="114">
        <v>0</v>
      </c>
      <c r="L28" s="63">
        <v>631679.62</v>
      </c>
      <c r="N28" s="53" t="s">
        <v>10</v>
      </c>
      <c r="O28" s="54" t="s">
        <v>62</v>
      </c>
      <c r="P28" s="22">
        <v>4056188.9180810885</v>
      </c>
      <c r="Q28" s="34">
        <v>330456.72150029853</v>
      </c>
      <c r="R28" s="29">
        <f t="shared" si="2"/>
        <v>4386645.639581387</v>
      </c>
      <c r="S28" s="111">
        <v>0</v>
      </c>
      <c r="T28" s="60">
        <v>1007742.2999999999</v>
      </c>
      <c r="U28" s="61">
        <v>67752.13</v>
      </c>
      <c r="V28" s="61">
        <v>271692.54</v>
      </c>
      <c r="W28" s="130">
        <f t="shared" si="9"/>
        <v>1347186.97</v>
      </c>
      <c r="X28" s="111">
        <v>0</v>
      </c>
      <c r="Y28" s="131">
        <v>441629.48</v>
      </c>
      <c r="AA28" s="53" t="s">
        <v>10</v>
      </c>
      <c r="AB28" s="54" t="s">
        <v>62</v>
      </c>
      <c r="AC28" s="117">
        <f t="shared" si="3"/>
        <v>0.27438355642932843</v>
      </c>
      <c r="AD28" s="67">
        <f t="shared" si="3"/>
        <v>1.2277094522467311</v>
      </c>
      <c r="AE28" s="65">
        <f t="shared" si="4"/>
        <v>0.3461999227231003</v>
      </c>
      <c r="AF28" s="114">
        <v>0</v>
      </c>
      <c r="AG28" s="64">
        <f t="shared" si="5"/>
        <v>0.8023360238029111</v>
      </c>
      <c r="AH28" s="66">
        <f t="shared" si="6"/>
        <v>0.18420395048834637</v>
      </c>
      <c r="AI28" s="67">
        <f t="shared" si="7"/>
        <v>0.24426603689597104</v>
      </c>
      <c r="AJ28" s="68">
        <f t="shared" si="8"/>
        <v>0.6587010116346366</v>
      </c>
      <c r="AK28" s="114">
        <v>0</v>
      </c>
      <c r="AL28" s="107">
        <f t="shared" si="8"/>
        <v>0.4303384366460319</v>
      </c>
    </row>
    <row r="29" spans="1:38" ht="13.5">
      <c r="A29" s="53" t="s">
        <v>11</v>
      </c>
      <c r="B29" s="54" t="s">
        <v>63</v>
      </c>
      <c r="C29" s="22">
        <v>2392010.377677163</v>
      </c>
      <c r="D29" s="34">
        <v>340657.4284513876</v>
      </c>
      <c r="E29" s="29">
        <f t="shared" si="0"/>
        <v>2732667.806128551</v>
      </c>
      <c r="F29" s="111">
        <v>0</v>
      </c>
      <c r="G29" s="60">
        <v>266249.46</v>
      </c>
      <c r="H29" s="61">
        <v>18494.05</v>
      </c>
      <c r="I29" s="61">
        <v>59450.79000000001</v>
      </c>
      <c r="J29" s="62">
        <f t="shared" si="1"/>
        <v>344194.30000000005</v>
      </c>
      <c r="K29" s="114">
        <v>0</v>
      </c>
      <c r="L29" s="63">
        <v>292308.6100000001</v>
      </c>
      <c r="N29" s="53" t="s">
        <v>11</v>
      </c>
      <c r="O29" s="54" t="s">
        <v>63</v>
      </c>
      <c r="P29" s="22">
        <v>1913456.6279433765</v>
      </c>
      <c r="Q29" s="34">
        <v>155888.84462075838</v>
      </c>
      <c r="R29" s="29">
        <f t="shared" si="2"/>
        <v>2069345.472564135</v>
      </c>
      <c r="S29" s="111">
        <v>0</v>
      </c>
      <c r="T29" s="60">
        <v>140421.93</v>
      </c>
      <c r="U29" s="61">
        <v>11103.16</v>
      </c>
      <c r="V29" s="61">
        <v>32454.36</v>
      </c>
      <c r="W29" s="130">
        <f t="shared" si="9"/>
        <v>183979.45</v>
      </c>
      <c r="X29" s="111">
        <v>0</v>
      </c>
      <c r="Y29" s="131">
        <v>208333.22000000003</v>
      </c>
      <c r="AA29" s="53" t="s">
        <v>11</v>
      </c>
      <c r="AB29" s="54" t="s">
        <v>63</v>
      </c>
      <c r="AC29" s="117">
        <f t="shared" si="3"/>
        <v>0.250099083901445</v>
      </c>
      <c r="AD29" s="67">
        <f t="shared" si="3"/>
        <v>1.1852585364920025</v>
      </c>
      <c r="AE29" s="65">
        <f t="shared" si="4"/>
        <v>0.32054692769230564</v>
      </c>
      <c r="AF29" s="114">
        <v>0</v>
      </c>
      <c r="AG29" s="64">
        <f t="shared" si="5"/>
        <v>0.8960675159499663</v>
      </c>
      <c r="AH29" s="66">
        <f t="shared" si="6"/>
        <v>0.6656564437511483</v>
      </c>
      <c r="AI29" s="67">
        <f t="shared" si="7"/>
        <v>0.8318275264093948</v>
      </c>
      <c r="AJ29" s="68">
        <f t="shared" si="8"/>
        <v>0.8708301389095359</v>
      </c>
      <c r="AK29" s="114">
        <v>0</v>
      </c>
      <c r="AL29" s="107">
        <f t="shared" si="8"/>
        <v>0.40308209127665795</v>
      </c>
    </row>
    <row r="30" spans="1:38" ht="13.5">
      <c r="A30" s="53" t="s">
        <v>12</v>
      </c>
      <c r="B30" s="54" t="s">
        <v>59</v>
      </c>
      <c r="C30" s="22">
        <v>2657152.5115962336</v>
      </c>
      <c r="D30" s="34">
        <v>378417.56459372933</v>
      </c>
      <c r="E30" s="29">
        <f t="shared" si="0"/>
        <v>3035570.076189963</v>
      </c>
      <c r="F30" s="111">
        <v>0</v>
      </c>
      <c r="G30" s="60">
        <v>378382.23000000004</v>
      </c>
      <c r="H30" s="61">
        <v>27466.86</v>
      </c>
      <c r="I30" s="61">
        <v>172285.59999999998</v>
      </c>
      <c r="J30" s="62">
        <f t="shared" si="1"/>
        <v>578134.69</v>
      </c>
      <c r="K30" s="114">
        <v>0</v>
      </c>
      <c r="L30" s="63">
        <v>324709.52</v>
      </c>
      <c r="N30" s="53" t="s">
        <v>12</v>
      </c>
      <c r="O30" s="54" t="s">
        <v>59</v>
      </c>
      <c r="P30" s="22">
        <v>2081369.6325795364</v>
      </c>
      <c r="Q30" s="34">
        <v>169568.6761399422</v>
      </c>
      <c r="R30" s="29">
        <f t="shared" si="2"/>
        <v>2250938.3087194785</v>
      </c>
      <c r="S30" s="111">
        <v>0</v>
      </c>
      <c r="T30" s="60">
        <v>199510.84</v>
      </c>
      <c r="U30" s="61">
        <v>26467.639999999996</v>
      </c>
      <c r="V30" s="61">
        <v>141220.72999999998</v>
      </c>
      <c r="W30" s="130">
        <f t="shared" si="9"/>
        <v>367199.20999999996</v>
      </c>
      <c r="X30" s="111">
        <v>0</v>
      </c>
      <c r="Y30" s="131">
        <v>226615.26</v>
      </c>
      <c r="AA30" s="53" t="s">
        <v>12</v>
      </c>
      <c r="AB30" s="54" t="s">
        <v>59</v>
      </c>
      <c r="AC30" s="117">
        <f t="shared" si="3"/>
        <v>0.2766365329848226</v>
      </c>
      <c r="AD30" s="67">
        <f t="shared" si="3"/>
        <v>1.2316478090648513</v>
      </c>
      <c r="AE30" s="65">
        <f t="shared" si="4"/>
        <v>0.3485798630868957</v>
      </c>
      <c r="AF30" s="114">
        <v>0</v>
      </c>
      <c r="AG30" s="64">
        <f t="shared" si="5"/>
        <v>0.8965497313328943</v>
      </c>
      <c r="AH30" s="66">
        <f t="shared" si="6"/>
        <v>0.03775251590243811</v>
      </c>
      <c r="AI30" s="67">
        <f t="shared" si="7"/>
        <v>0.21997386644297912</v>
      </c>
      <c r="AJ30" s="68">
        <f t="shared" si="8"/>
        <v>0.5744442641910912</v>
      </c>
      <c r="AK30" s="114">
        <v>0</v>
      </c>
      <c r="AL30" s="107">
        <f t="shared" si="8"/>
        <v>0.43286696579921413</v>
      </c>
    </row>
    <row r="31" spans="1:38" ht="13.5">
      <c r="A31" s="53" t="s">
        <v>71</v>
      </c>
      <c r="B31" s="54" t="s">
        <v>59</v>
      </c>
      <c r="C31" s="22">
        <v>3799842.715030724</v>
      </c>
      <c r="D31" s="34">
        <v>541153.4414324391</v>
      </c>
      <c r="E31" s="29">
        <f t="shared" si="0"/>
        <v>4340996.156463163</v>
      </c>
      <c r="F31" s="111">
        <v>0</v>
      </c>
      <c r="G31" s="60">
        <v>832724.6199999999</v>
      </c>
      <c r="H31" s="61">
        <v>102631.61000000002</v>
      </c>
      <c r="I31" s="61">
        <v>412013.59</v>
      </c>
      <c r="J31" s="62">
        <f t="shared" si="1"/>
        <v>1347369.8199999998</v>
      </c>
      <c r="K31" s="114">
        <v>0</v>
      </c>
      <c r="L31" s="63">
        <v>464348.61999999994</v>
      </c>
      <c r="N31" s="53" t="s">
        <v>71</v>
      </c>
      <c r="O31" s="54" t="s">
        <v>59</v>
      </c>
      <c r="P31" s="22">
        <v>3030641.827455474</v>
      </c>
      <c r="Q31" s="34">
        <v>246905.6502467838</v>
      </c>
      <c r="R31" s="29">
        <f t="shared" si="2"/>
        <v>3277547.4777022577</v>
      </c>
      <c r="S31" s="111">
        <v>0</v>
      </c>
      <c r="T31" s="60">
        <v>402979.62</v>
      </c>
      <c r="U31" s="61">
        <v>74080.82</v>
      </c>
      <c r="V31" s="61">
        <v>201663.49000000002</v>
      </c>
      <c r="W31" s="130">
        <f t="shared" si="9"/>
        <v>678723.93</v>
      </c>
      <c r="X31" s="111">
        <v>0</v>
      </c>
      <c r="Y31" s="131">
        <v>329970.0200000001</v>
      </c>
      <c r="AA31" s="53" t="s">
        <v>71</v>
      </c>
      <c r="AB31" s="54" t="s">
        <v>59</v>
      </c>
      <c r="AC31" s="117">
        <f t="shared" si="3"/>
        <v>0.25380791639804934</v>
      </c>
      <c r="AD31" s="67">
        <f t="shared" si="3"/>
        <v>1.1917418288789778</v>
      </c>
      <c r="AE31" s="65">
        <f t="shared" si="4"/>
        <v>0.3244647670234335</v>
      </c>
      <c r="AF31" s="114">
        <v>0</v>
      </c>
      <c r="AG31" s="64">
        <f t="shared" si="5"/>
        <v>1.066418693828735</v>
      </c>
      <c r="AH31" s="66">
        <f t="shared" si="6"/>
        <v>0.38540056657040256</v>
      </c>
      <c r="AI31" s="67">
        <f t="shared" si="7"/>
        <v>1.0430747776902995</v>
      </c>
      <c r="AJ31" s="68">
        <f t="shared" si="8"/>
        <v>0.985151488617765</v>
      </c>
      <c r="AK31" s="114">
        <v>0</v>
      </c>
      <c r="AL31" s="107">
        <f t="shared" si="8"/>
        <v>0.40724487636785867</v>
      </c>
    </row>
    <row r="32" spans="1:38" ht="13.5">
      <c r="A32" s="53" t="s">
        <v>40</v>
      </c>
      <c r="B32" s="54" t="s">
        <v>62</v>
      </c>
      <c r="C32" s="22">
        <v>1899996.7676785926</v>
      </c>
      <c r="D32" s="34">
        <v>270587.46023161843</v>
      </c>
      <c r="E32" s="29">
        <f t="shared" si="0"/>
        <v>2170584.227910211</v>
      </c>
      <c r="F32" s="111">
        <v>0</v>
      </c>
      <c r="G32" s="60">
        <v>119815.49</v>
      </c>
      <c r="H32" s="61">
        <v>20214.690000000002</v>
      </c>
      <c r="I32" s="61">
        <v>4993.4400000000005</v>
      </c>
      <c r="J32" s="62">
        <f t="shared" si="1"/>
        <v>145023.62</v>
      </c>
      <c r="K32" s="114">
        <v>0</v>
      </c>
      <c r="L32" s="63">
        <v>232183.52000000005</v>
      </c>
      <c r="N32" s="53" t="s">
        <v>40</v>
      </c>
      <c r="O32" s="54" t="s">
        <v>62</v>
      </c>
      <c r="P32" s="22">
        <v>1522341.0903763573</v>
      </c>
      <c r="Q32" s="34">
        <v>124024.75720212588</v>
      </c>
      <c r="R32" s="29">
        <f t="shared" si="2"/>
        <v>1646365.8475784832</v>
      </c>
      <c r="S32" s="111">
        <v>0</v>
      </c>
      <c r="T32" s="60">
        <v>66688.35</v>
      </c>
      <c r="U32" s="61">
        <v>9309.93</v>
      </c>
      <c r="V32" s="61">
        <v>1416.58</v>
      </c>
      <c r="W32" s="130">
        <f t="shared" si="9"/>
        <v>77414.86</v>
      </c>
      <c r="X32" s="111">
        <v>0</v>
      </c>
      <c r="Y32" s="131">
        <v>165749.36000000004</v>
      </c>
      <c r="AA32" s="53" t="s">
        <v>40</v>
      </c>
      <c r="AB32" s="54" t="s">
        <v>62</v>
      </c>
      <c r="AC32" s="117">
        <f t="shared" si="3"/>
        <v>0.24807559862216566</v>
      </c>
      <c r="AD32" s="67">
        <f t="shared" si="3"/>
        <v>1.1817213460908946</v>
      </c>
      <c r="AE32" s="65">
        <f t="shared" si="4"/>
        <v>0.31840941131204925</v>
      </c>
      <c r="AF32" s="114">
        <v>0</v>
      </c>
      <c r="AG32" s="64">
        <f t="shared" si="5"/>
        <v>0.796647990241174</v>
      </c>
      <c r="AH32" s="66">
        <f t="shared" si="6"/>
        <v>1.171304188108826</v>
      </c>
      <c r="AI32" s="67">
        <f t="shared" si="7"/>
        <v>2.524996823335075</v>
      </c>
      <c r="AJ32" s="68">
        <f t="shared" si="8"/>
        <v>0.8733305207811524</v>
      </c>
      <c r="AK32" s="114">
        <v>0</v>
      </c>
      <c r="AL32" s="107">
        <f t="shared" si="8"/>
        <v>0.40081095939073297</v>
      </c>
    </row>
    <row r="33" spans="1:38" ht="13.5">
      <c r="A33" s="53" t="s">
        <v>72</v>
      </c>
      <c r="B33" s="71" t="s">
        <v>59</v>
      </c>
      <c r="C33" s="23">
        <v>3123300.435606681</v>
      </c>
      <c r="D33" s="35">
        <v>444803.87903169444</v>
      </c>
      <c r="E33" s="30">
        <f t="shared" si="0"/>
        <v>3568104.3146383753</v>
      </c>
      <c r="F33" s="111">
        <v>0</v>
      </c>
      <c r="G33" s="60">
        <v>503723.84</v>
      </c>
      <c r="H33" s="61">
        <v>57112.82000000001</v>
      </c>
      <c r="I33" s="61">
        <v>220815.25999999995</v>
      </c>
      <c r="J33" s="62">
        <f t="shared" si="1"/>
        <v>781651.9199999999</v>
      </c>
      <c r="K33" s="114">
        <v>0</v>
      </c>
      <c r="L33" s="63">
        <v>381673.75</v>
      </c>
      <c r="N33" s="53" t="s">
        <v>72</v>
      </c>
      <c r="O33" s="71" t="s">
        <v>59</v>
      </c>
      <c r="P33" s="23">
        <v>2531172.043029239</v>
      </c>
      <c r="Q33" s="35">
        <v>206213.96877351595</v>
      </c>
      <c r="R33" s="30">
        <f t="shared" si="2"/>
        <v>2737386.011802755</v>
      </c>
      <c r="S33" s="111">
        <v>0</v>
      </c>
      <c r="T33" s="60">
        <v>265746.12000000005</v>
      </c>
      <c r="U33" s="61">
        <v>38590.939999999995</v>
      </c>
      <c r="V33" s="61">
        <v>138807.83</v>
      </c>
      <c r="W33" s="130">
        <f t="shared" si="9"/>
        <v>443144.89</v>
      </c>
      <c r="X33" s="111">
        <v>0</v>
      </c>
      <c r="Y33" s="131">
        <v>275588.79999999993</v>
      </c>
      <c r="AA33" s="53" t="s">
        <v>72</v>
      </c>
      <c r="AB33" s="54" t="s">
        <v>59</v>
      </c>
      <c r="AC33" s="117">
        <f t="shared" si="3"/>
        <v>0.23393447087413244</v>
      </c>
      <c r="AD33" s="67">
        <f t="shared" si="3"/>
        <v>1.157001689445301</v>
      </c>
      <c r="AE33" s="65">
        <f t="shared" si="4"/>
        <v>0.3034713771655959</v>
      </c>
      <c r="AF33" s="114">
        <v>0</v>
      </c>
      <c r="AG33" s="64">
        <f t="shared" si="5"/>
        <v>0.8955077876583859</v>
      </c>
      <c r="AH33" s="66">
        <f t="shared" si="6"/>
        <v>0.47995410321697296</v>
      </c>
      <c r="AI33" s="67">
        <f t="shared" si="7"/>
        <v>0.5907983000670782</v>
      </c>
      <c r="AJ33" s="68">
        <f t="shared" si="8"/>
        <v>0.7638743842899778</v>
      </c>
      <c r="AK33" s="114">
        <v>0</v>
      </c>
      <c r="AL33" s="107">
        <f t="shared" si="8"/>
        <v>0.38493926458549876</v>
      </c>
    </row>
    <row r="34" spans="1:38" ht="13.5">
      <c r="A34" s="53" t="s">
        <v>73</v>
      </c>
      <c r="B34" s="54" t="s">
        <v>59</v>
      </c>
      <c r="C34" s="22">
        <v>2137350.256447158</v>
      </c>
      <c r="D34" s="34">
        <v>304390.0849494855</v>
      </c>
      <c r="E34" s="29">
        <f t="shared" si="0"/>
        <v>2441740.3413966433</v>
      </c>
      <c r="F34" s="111">
        <v>0</v>
      </c>
      <c r="G34" s="60">
        <v>169386.66</v>
      </c>
      <c r="H34" s="61">
        <v>13245.570000000002</v>
      </c>
      <c r="I34" s="61">
        <v>30525.92</v>
      </c>
      <c r="J34" s="62">
        <f t="shared" si="1"/>
        <v>213158.15000000002</v>
      </c>
      <c r="K34" s="114">
        <v>0</v>
      </c>
      <c r="L34" s="63">
        <v>261188.62</v>
      </c>
      <c r="N34" s="53" t="s">
        <v>73</v>
      </c>
      <c r="O34" s="54" t="s">
        <v>59</v>
      </c>
      <c r="P34" s="22">
        <v>1714215.8971065225</v>
      </c>
      <c r="Q34" s="34">
        <v>139656.75089154957</v>
      </c>
      <c r="R34" s="29">
        <f t="shared" si="2"/>
        <v>1853872.647998072</v>
      </c>
      <c r="S34" s="111">
        <v>0</v>
      </c>
      <c r="T34" s="60">
        <v>92238.97000000002</v>
      </c>
      <c r="U34" s="61">
        <v>20316.68</v>
      </c>
      <c r="V34" s="61">
        <v>61510.82000000001</v>
      </c>
      <c r="W34" s="130">
        <f t="shared" si="9"/>
        <v>174066.47000000003</v>
      </c>
      <c r="X34" s="111">
        <v>0</v>
      </c>
      <c r="Y34" s="131">
        <v>186640.27000000002</v>
      </c>
      <c r="AA34" s="53" t="s">
        <v>73</v>
      </c>
      <c r="AB34" s="54" t="s">
        <v>59</v>
      </c>
      <c r="AC34" s="117">
        <f t="shared" si="3"/>
        <v>0.24683842919369536</v>
      </c>
      <c r="AD34" s="67">
        <f t="shared" si="3"/>
        <v>1.179558689474736</v>
      </c>
      <c r="AE34" s="65">
        <f t="shared" si="4"/>
        <v>0.3171025226751081</v>
      </c>
      <c r="AF34" s="114">
        <v>0</v>
      </c>
      <c r="AG34" s="64">
        <f t="shared" si="5"/>
        <v>0.8363893265503721</v>
      </c>
      <c r="AH34" s="66">
        <f t="shared" si="6"/>
        <v>-0.3480445623989745</v>
      </c>
      <c r="AI34" s="67">
        <f t="shared" si="7"/>
        <v>-0.5037308883217619</v>
      </c>
      <c r="AJ34" s="68">
        <f t="shared" si="8"/>
        <v>0.22457903581315786</v>
      </c>
      <c r="AK34" s="114">
        <v>0</v>
      </c>
      <c r="AL34" s="107">
        <f t="shared" si="8"/>
        <v>0.3994226433555843</v>
      </c>
    </row>
    <row r="35" spans="1:38" ht="13.5">
      <c r="A35" s="53" t="s">
        <v>13</v>
      </c>
      <c r="B35" s="54" t="s">
        <v>59</v>
      </c>
      <c r="C35" s="22">
        <v>9588439.959862553</v>
      </c>
      <c r="D35" s="34">
        <v>1365534.7527209383</v>
      </c>
      <c r="E35" s="29">
        <f t="shared" si="0"/>
        <v>10953974.712583492</v>
      </c>
      <c r="F35" s="111">
        <v>0</v>
      </c>
      <c r="G35" s="60">
        <v>4297285.04</v>
      </c>
      <c r="H35" s="61">
        <v>307034.11000000004</v>
      </c>
      <c r="I35" s="61">
        <v>1693997.2499999995</v>
      </c>
      <c r="J35" s="62">
        <f t="shared" si="1"/>
        <v>6298316.4</v>
      </c>
      <c r="K35" s="114">
        <v>0</v>
      </c>
      <c r="L35" s="63">
        <v>1171727.1500000001</v>
      </c>
      <c r="N35" s="53" t="s">
        <v>13</v>
      </c>
      <c r="O35" s="54" t="s">
        <v>59</v>
      </c>
      <c r="P35" s="22">
        <v>7337783.270102011</v>
      </c>
      <c r="Q35" s="34">
        <v>597807.4126943747</v>
      </c>
      <c r="R35" s="29">
        <f t="shared" si="2"/>
        <v>7935590.682796386</v>
      </c>
      <c r="S35" s="111">
        <v>0</v>
      </c>
      <c r="T35" s="60">
        <v>2319944.84</v>
      </c>
      <c r="U35" s="61">
        <v>268684.63999999996</v>
      </c>
      <c r="V35" s="61">
        <v>833033.3000000002</v>
      </c>
      <c r="W35" s="130">
        <f t="shared" si="9"/>
        <v>3421662.7800000003</v>
      </c>
      <c r="X35" s="111">
        <v>0</v>
      </c>
      <c r="Y35" s="131">
        <v>798922.68</v>
      </c>
      <c r="AA35" s="53" t="s">
        <v>13</v>
      </c>
      <c r="AB35" s="54" t="s">
        <v>59</v>
      </c>
      <c r="AC35" s="117">
        <f t="shared" si="3"/>
        <v>0.3067216088175977</v>
      </c>
      <c r="AD35" s="67">
        <f t="shared" si="3"/>
        <v>1.284238575373871</v>
      </c>
      <c r="AE35" s="65">
        <f t="shared" si="4"/>
        <v>0.38036034750767556</v>
      </c>
      <c r="AF35" s="114">
        <v>0</v>
      </c>
      <c r="AG35" s="64">
        <f t="shared" si="5"/>
        <v>0.852322075036922</v>
      </c>
      <c r="AH35" s="66">
        <f t="shared" si="6"/>
        <v>0.14273041436235467</v>
      </c>
      <c r="AI35" s="67">
        <f t="shared" si="7"/>
        <v>1.033528851727775</v>
      </c>
      <c r="AJ35" s="68">
        <f t="shared" si="8"/>
        <v>0.8407180382632562</v>
      </c>
      <c r="AK35" s="114">
        <v>0</v>
      </c>
      <c r="AL35" s="107">
        <f t="shared" si="8"/>
        <v>0.4666339801493682</v>
      </c>
    </row>
    <row r="36" spans="1:38" ht="13.5">
      <c r="A36" s="53" t="s">
        <v>74</v>
      </c>
      <c r="B36" s="54" t="s">
        <v>62</v>
      </c>
      <c r="C36" s="22">
        <v>19692421.500651643</v>
      </c>
      <c r="D36" s="34">
        <v>2804490.2024660856</v>
      </c>
      <c r="E36" s="29">
        <f t="shared" si="0"/>
        <v>22496911.70311773</v>
      </c>
      <c r="F36" s="111">
        <v>0</v>
      </c>
      <c r="G36" s="60">
        <v>7238913.85</v>
      </c>
      <c r="H36" s="61">
        <v>533879.31</v>
      </c>
      <c r="I36" s="61">
        <v>3094173.62</v>
      </c>
      <c r="J36" s="62">
        <f t="shared" si="1"/>
        <v>10866966.780000001</v>
      </c>
      <c r="K36" s="114">
        <v>0</v>
      </c>
      <c r="L36" s="63">
        <v>2406454.5199999996</v>
      </c>
      <c r="N36" s="53" t="s">
        <v>74</v>
      </c>
      <c r="O36" s="54" t="s">
        <v>62</v>
      </c>
      <c r="P36" s="22">
        <v>15323737.796596313</v>
      </c>
      <c r="Q36" s="34">
        <v>1248421.1795019242</v>
      </c>
      <c r="R36" s="29">
        <f t="shared" si="2"/>
        <v>16572158.976098238</v>
      </c>
      <c r="S36" s="111">
        <v>0</v>
      </c>
      <c r="T36" s="60">
        <v>3851938.4900000007</v>
      </c>
      <c r="U36" s="61">
        <v>501165.51</v>
      </c>
      <c r="V36" s="61">
        <v>1544828.9000000001</v>
      </c>
      <c r="W36" s="130">
        <f t="shared" si="9"/>
        <v>5897932.900000001</v>
      </c>
      <c r="X36" s="111">
        <v>0</v>
      </c>
      <c r="Y36" s="131">
        <v>1668416.9199999997</v>
      </c>
      <c r="AA36" s="53" t="s">
        <v>74</v>
      </c>
      <c r="AB36" s="54" t="s">
        <v>62</v>
      </c>
      <c r="AC36" s="117">
        <f t="shared" si="3"/>
        <v>0.28509256436283414</v>
      </c>
      <c r="AD36" s="67">
        <f t="shared" si="3"/>
        <v>1.2464295291633691</v>
      </c>
      <c r="AE36" s="65">
        <f t="shared" si="4"/>
        <v>0.3575124240338672</v>
      </c>
      <c r="AF36" s="114">
        <v>0</v>
      </c>
      <c r="AG36" s="64">
        <f t="shared" si="5"/>
        <v>0.8792911332288689</v>
      </c>
      <c r="AH36" s="66">
        <f t="shared" si="6"/>
        <v>0.0652754416400283</v>
      </c>
      <c r="AI36" s="67">
        <f t="shared" si="7"/>
        <v>1.0029231845675595</v>
      </c>
      <c r="AJ36" s="68">
        <f t="shared" si="8"/>
        <v>0.8425043085858095</v>
      </c>
      <c r="AK36" s="114">
        <v>0</v>
      </c>
      <c r="AL36" s="107">
        <f t="shared" si="8"/>
        <v>0.4423580168438954</v>
      </c>
    </row>
    <row r="37" spans="1:38" ht="13.5">
      <c r="A37" s="53" t="s">
        <v>14</v>
      </c>
      <c r="B37" s="54" t="s">
        <v>62</v>
      </c>
      <c r="C37" s="22">
        <v>2772341.535931097</v>
      </c>
      <c r="D37" s="34">
        <v>394822.1743654662</v>
      </c>
      <c r="E37" s="29">
        <f t="shared" si="0"/>
        <v>3167163.710296563</v>
      </c>
      <c r="F37" s="111">
        <v>0</v>
      </c>
      <c r="G37" s="60">
        <v>443361.24999999994</v>
      </c>
      <c r="H37" s="61">
        <v>19502.129999999994</v>
      </c>
      <c r="I37" s="61">
        <v>103432.24999999999</v>
      </c>
      <c r="J37" s="62">
        <f t="shared" si="1"/>
        <v>566295.6299999999</v>
      </c>
      <c r="K37" s="114">
        <v>0</v>
      </c>
      <c r="L37" s="63">
        <v>338785.83999999997</v>
      </c>
      <c r="N37" s="53" t="s">
        <v>14</v>
      </c>
      <c r="O37" s="54" t="s">
        <v>62</v>
      </c>
      <c r="P37" s="22">
        <v>2178359.3108170037</v>
      </c>
      <c r="Q37" s="34">
        <v>177470.40156176625</v>
      </c>
      <c r="R37" s="29">
        <f t="shared" si="2"/>
        <v>2355829.71237877</v>
      </c>
      <c r="S37" s="111">
        <v>0</v>
      </c>
      <c r="T37" s="60">
        <v>231368.02000000002</v>
      </c>
      <c r="U37" s="61">
        <v>15345.279999999999</v>
      </c>
      <c r="V37" s="61">
        <v>60931.79000000001</v>
      </c>
      <c r="W37" s="130">
        <f t="shared" si="9"/>
        <v>307645.09</v>
      </c>
      <c r="X37" s="111">
        <v>0</v>
      </c>
      <c r="Y37" s="131">
        <v>237175.27</v>
      </c>
      <c r="AA37" s="53" t="s">
        <v>14</v>
      </c>
      <c r="AB37" s="54" t="s">
        <v>62</v>
      </c>
      <c r="AC37" s="117">
        <f t="shared" si="3"/>
        <v>0.2726741278009446</v>
      </c>
      <c r="AD37" s="67">
        <f t="shared" si="3"/>
        <v>1.2247212543104182</v>
      </c>
      <c r="AE37" s="65">
        <f t="shared" si="4"/>
        <v>0.34439416128195366</v>
      </c>
      <c r="AF37" s="114">
        <v>0</v>
      </c>
      <c r="AG37" s="64">
        <f t="shared" si="5"/>
        <v>0.9162598616697326</v>
      </c>
      <c r="AH37" s="66">
        <f t="shared" si="6"/>
        <v>0.27088785607040045</v>
      </c>
      <c r="AI37" s="67">
        <f t="shared" si="7"/>
        <v>0.697508804517313</v>
      </c>
      <c r="AJ37" s="68">
        <f t="shared" si="8"/>
        <v>0.8407432733608713</v>
      </c>
      <c r="AK37" s="114">
        <v>0</v>
      </c>
      <c r="AL37" s="107">
        <f t="shared" si="8"/>
        <v>0.4284197505077152</v>
      </c>
    </row>
    <row r="38" spans="1:38" ht="13.5">
      <c r="A38" s="53" t="s">
        <v>75</v>
      </c>
      <c r="B38" s="54" t="s">
        <v>62</v>
      </c>
      <c r="C38" s="22">
        <v>2117064.9225381045</v>
      </c>
      <c r="D38" s="34">
        <v>301501.15530719596</v>
      </c>
      <c r="E38" s="29">
        <f t="shared" si="0"/>
        <v>2418566.0778453005</v>
      </c>
      <c r="F38" s="111">
        <v>0</v>
      </c>
      <c r="G38" s="60">
        <v>108458.27</v>
      </c>
      <c r="H38" s="61">
        <v>22790.309999999998</v>
      </c>
      <c r="I38" s="61">
        <v>31114.71</v>
      </c>
      <c r="J38" s="62">
        <f t="shared" si="1"/>
        <v>162363.29</v>
      </c>
      <c r="K38" s="114">
        <v>0</v>
      </c>
      <c r="L38" s="63">
        <v>258709.7</v>
      </c>
      <c r="N38" s="53" t="s">
        <v>75</v>
      </c>
      <c r="O38" s="54" t="s">
        <v>62</v>
      </c>
      <c r="P38" s="22">
        <v>1685052.850643304</v>
      </c>
      <c r="Q38" s="34">
        <v>137280.8446115839</v>
      </c>
      <c r="R38" s="29">
        <f t="shared" si="2"/>
        <v>1822333.695254888</v>
      </c>
      <c r="S38" s="111">
        <v>0</v>
      </c>
      <c r="T38" s="60">
        <v>61319.2</v>
      </c>
      <c r="U38" s="61">
        <v>19245.5</v>
      </c>
      <c r="V38" s="61">
        <v>25682.839999999993</v>
      </c>
      <c r="W38" s="130">
        <f t="shared" si="9"/>
        <v>106247.54</v>
      </c>
      <c r="X38" s="111">
        <v>0</v>
      </c>
      <c r="Y38" s="131">
        <v>183465.08000000005</v>
      </c>
      <c r="AA38" s="53" t="s">
        <v>75</v>
      </c>
      <c r="AB38" s="54" t="s">
        <v>62</v>
      </c>
      <c r="AC38" s="117">
        <f aca="true" t="shared" si="10" ref="AC38:AD69">+C38/P38-1</f>
        <v>0.2563789448680325</v>
      </c>
      <c r="AD38" s="67">
        <f t="shared" si="10"/>
        <v>1.1962361621553939</v>
      </c>
      <c r="AE38" s="65">
        <f aca="true" t="shared" si="11" ref="AE38:AE69">+E38/R38-1</f>
        <v>0.3271806827382502</v>
      </c>
      <c r="AF38" s="114">
        <v>0</v>
      </c>
      <c r="AG38" s="64">
        <f aca="true" t="shared" si="12" ref="AG38:AG69">+G38/T38-1</f>
        <v>0.7687489399731244</v>
      </c>
      <c r="AH38" s="66">
        <f aca="true" t="shared" si="13" ref="AH38:AH69">+H38/U38-1</f>
        <v>0.18418903120209906</v>
      </c>
      <c r="AI38" s="67">
        <f aca="true" t="shared" si="14" ref="AI38:AI69">+I38/V38-1</f>
        <v>0.21149802747671242</v>
      </c>
      <c r="AJ38" s="68">
        <f aca="true" t="shared" si="15" ref="AJ38:AL69">+J38/W38-1</f>
        <v>0.528160463762267</v>
      </c>
      <c r="AK38" s="114">
        <v>0</v>
      </c>
      <c r="AL38" s="107">
        <f t="shared" si="15"/>
        <v>0.41013047278533854</v>
      </c>
    </row>
    <row r="39" spans="1:38" ht="13.5">
      <c r="A39" s="53" t="s">
        <v>37</v>
      </c>
      <c r="B39" s="54" t="s">
        <v>62</v>
      </c>
      <c r="C39" s="22">
        <v>2002667.7049171631</v>
      </c>
      <c r="D39" s="34">
        <v>285209.3104471469</v>
      </c>
      <c r="E39" s="29">
        <f t="shared" si="0"/>
        <v>2287877.01536431</v>
      </c>
      <c r="F39" s="111">
        <v>0</v>
      </c>
      <c r="G39" s="60">
        <v>153328.62</v>
      </c>
      <c r="H39" s="61">
        <v>19423.260000000002</v>
      </c>
      <c r="I39" s="61">
        <v>22639.129999999997</v>
      </c>
      <c r="J39" s="62">
        <f t="shared" si="1"/>
        <v>195391.01</v>
      </c>
      <c r="K39" s="114">
        <v>0</v>
      </c>
      <c r="L39" s="63">
        <v>244730.11000000002</v>
      </c>
      <c r="N39" s="53" t="s">
        <v>37</v>
      </c>
      <c r="O39" s="54" t="s">
        <v>62</v>
      </c>
      <c r="P39" s="22">
        <v>1593715.3917203578</v>
      </c>
      <c r="Q39" s="34">
        <v>129839.60411824807</v>
      </c>
      <c r="R39" s="29">
        <f t="shared" si="2"/>
        <v>1723554.9958386058</v>
      </c>
      <c r="S39" s="111">
        <v>0</v>
      </c>
      <c r="T39" s="60">
        <v>81813.24</v>
      </c>
      <c r="U39" s="61">
        <v>13375.009999999998</v>
      </c>
      <c r="V39" s="61">
        <v>12856.66</v>
      </c>
      <c r="W39" s="130">
        <f t="shared" si="9"/>
        <v>108044.91</v>
      </c>
      <c r="X39" s="111">
        <v>0</v>
      </c>
      <c r="Y39" s="131">
        <v>173520.43000000002</v>
      </c>
      <c r="AA39" s="53" t="s">
        <v>37</v>
      </c>
      <c r="AB39" s="54" t="s">
        <v>62</v>
      </c>
      <c r="AC39" s="117">
        <f t="shared" si="10"/>
        <v>0.2566031019850765</v>
      </c>
      <c r="AD39" s="67">
        <f t="shared" si="10"/>
        <v>1.1966280040980397</v>
      </c>
      <c r="AE39" s="65">
        <f t="shared" si="11"/>
        <v>0.32741747196243653</v>
      </c>
      <c r="AF39" s="114">
        <v>0</v>
      </c>
      <c r="AG39" s="64">
        <f t="shared" si="12"/>
        <v>0.874129664098378</v>
      </c>
      <c r="AH39" s="66">
        <f t="shared" si="13"/>
        <v>0.4522052693792382</v>
      </c>
      <c r="AI39" s="67">
        <f t="shared" si="14"/>
        <v>0.7608873533250469</v>
      </c>
      <c r="AJ39" s="68">
        <f t="shared" si="15"/>
        <v>0.8084240155320599</v>
      </c>
      <c r="AK39" s="114">
        <v>0</v>
      </c>
      <c r="AL39" s="107">
        <f t="shared" si="15"/>
        <v>0.4103821088963413</v>
      </c>
    </row>
    <row r="40" spans="1:38" ht="13.5">
      <c r="A40" s="53" t="s">
        <v>15</v>
      </c>
      <c r="B40" s="54" t="s">
        <v>59</v>
      </c>
      <c r="C40" s="22">
        <v>2805785.9433239033</v>
      </c>
      <c r="D40" s="34">
        <v>399585.1494448543</v>
      </c>
      <c r="E40" s="29">
        <f t="shared" si="0"/>
        <v>3205371.0927687576</v>
      </c>
      <c r="F40" s="111">
        <v>0</v>
      </c>
      <c r="G40" s="60">
        <v>469513.45000000007</v>
      </c>
      <c r="H40" s="61">
        <v>24948.109999999997</v>
      </c>
      <c r="I40" s="61">
        <v>164809.4</v>
      </c>
      <c r="J40" s="62">
        <f t="shared" si="1"/>
        <v>659270.9600000001</v>
      </c>
      <c r="K40" s="114">
        <v>0</v>
      </c>
      <c r="L40" s="63">
        <v>342872.83</v>
      </c>
      <c r="N40" s="53" t="s">
        <v>15</v>
      </c>
      <c r="O40" s="54" t="s">
        <v>59</v>
      </c>
      <c r="P40" s="22">
        <v>2246125.812598544</v>
      </c>
      <c r="Q40" s="34">
        <v>182991.3219277896</v>
      </c>
      <c r="R40" s="29">
        <f t="shared" si="2"/>
        <v>2429117.134526334</v>
      </c>
      <c r="S40" s="111">
        <v>0</v>
      </c>
      <c r="T40" s="60">
        <v>261875.19999999998</v>
      </c>
      <c r="U40" s="61">
        <v>12065.79</v>
      </c>
      <c r="V40" s="61">
        <v>69542.10999999999</v>
      </c>
      <c r="W40" s="130">
        <f t="shared" si="9"/>
        <v>343483.1</v>
      </c>
      <c r="X40" s="111">
        <v>0</v>
      </c>
      <c r="Y40" s="131">
        <v>244553.53999999998</v>
      </c>
      <c r="AA40" s="53" t="s">
        <v>15</v>
      </c>
      <c r="AB40" s="54" t="s">
        <v>59</v>
      </c>
      <c r="AC40" s="117">
        <f t="shared" si="10"/>
        <v>0.2491668666048088</v>
      </c>
      <c r="AD40" s="67">
        <f t="shared" si="10"/>
        <v>1.1836289570198035</v>
      </c>
      <c r="AE40" s="65">
        <f t="shared" si="11"/>
        <v>0.31956217640109386</v>
      </c>
      <c r="AF40" s="114">
        <v>0</v>
      </c>
      <c r="AG40" s="64">
        <f t="shared" si="12"/>
        <v>0.7928900865755906</v>
      </c>
      <c r="AH40" s="66">
        <f t="shared" si="13"/>
        <v>1.0676731486293063</v>
      </c>
      <c r="AI40" s="67">
        <f t="shared" si="14"/>
        <v>1.3699223391409898</v>
      </c>
      <c r="AJ40" s="68">
        <f t="shared" si="15"/>
        <v>0.9193694245801325</v>
      </c>
      <c r="AK40" s="114">
        <v>0</v>
      </c>
      <c r="AL40" s="107">
        <f t="shared" si="15"/>
        <v>0.40203584867346454</v>
      </c>
    </row>
    <row r="41" spans="1:38" ht="13.5">
      <c r="A41" s="53" t="s">
        <v>16</v>
      </c>
      <c r="B41" s="54" t="s">
        <v>62</v>
      </c>
      <c r="C41" s="22">
        <v>2192173.445115862</v>
      </c>
      <c r="D41" s="34">
        <v>312197.71264444635</v>
      </c>
      <c r="E41" s="29">
        <f t="shared" si="0"/>
        <v>2504371.157760308</v>
      </c>
      <c r="F41" s="111">
        <v>0</v>
      </c>
      <c r="G41" s="60">
        <v>223184.36000000002</v>
      </c>
      <c r="H41" s="61">
        <v>15098.1</v>
      </c>
      <c r="I41" s="61">
        <v>25624.11</v>
      </c>
      <c r="J41" s="62">
        <f t="shared" si="1"/>
        <v>263906.57</v>
      </c>
      <c r="K41" s="114">
        <v>0</v>
      </c>
      <c r="L41" s="63">
        <v>267888.11</v>
      </c>
      <c r="N41" s="53" t="s">
        <v>16</v>
      </c>
      <c r="O41" s="54" t="s">
        <v>62</v>
      </c>
      <c r="P41" s="22">
        <v>1740192.0539562346</v>
      </c>
      <c r="Q41" s="34">
        <v>141773.0220522613</v>
      </c>
      <c r="R41" s="29">
        <f t="shared" si="2"/>
        <v>1881965.0760084959</v>
      </c>
      <c r="S41" s="111">
        <v>0</v>
      </c>
      <c r="T41" s="60">
        <v>123837.83000000002</v>
      </c>
      <c r="U41" s="61">
        <v>10549.969999999998</v>
      </c>
      <c r="V41" s="61">
        <v>13418.09</v>
      </c>
      <c r="W41" s="130">
        <f t="shared" si="9"/>
        <v>147805.89</v>
      </c>
      <c r="X41" s="111">
        <v>0</v>
      </c>
      <c r="Y41" s="131">
        <v>189468.5</v>
      </c>
      <c r="AA41" s="53" t="s">
        <v>16</v>
      </c>
      <c r="AB41" s="54" t="s">
        <v>62</v>
      </c>
      <c r="AC41" s="117">
        <f t="shared" si="10"/>
        <v>0.2597307522075345</v>
      </c>
      <c r="AD41" s="67">
        <f t="shared" si="10"/>
        <v>1.2020953501954832</v>
      </c>
      <c r="AE41" s="65">
        <f t="shared" si="11"/>
        <v>0.3307213771851112</v>
      </c>
      <c r="AF41" s="114">
        <v>0</v>
      </c>
      <c r="AG41" s="64">
        <f t="shared" si="12"/>
        <v>0.8022308691940094</v>
      </c>
      <c r="AH41" s="66">
        <f t="shared" si="13"/>
        <v>0.43110359555524846</v>
      </c>
      <c r="AI41" s="67">
        <f t="shared" si="14"/>
        <v>0.9096689618269069</v>
      </c>
      <c r="AJ41" s="68">
        <f t="shared" si="15"/>
        <v>0.7854942722512612</v>
      </c>
      <c r="AK41" s="114">
        <v>0</v>
      </c>
      <c r="AL41" s="107">
        <f t="shared" si="15"/>
        <v>0.4138925995614047</v>
      </c>
    </row>
    <row r="42" spans="1:38" ht="13.5">
      <c r="A42" s="53" t="s">
        <v>17</v>
      </c>
      <c r="B42" s="54" t="s">
        <v>59</v>
      </c>
      <c r="C42" s="22">
        <v>6430601.66949622</v>
      </c>
      <c r="D42" s="34">
        <v>915812.1756365725</v>
      </c>
      <c r="E42" s="29">
        <f t="shared" si="0"/>
        <v>7346413.845132792</v>
      </c>
      <c r="F42" s="111">
        <v>0</v>
      </c>
      <c r="G42" s="60">
        <v>2703682.5000000005</v>
      </c>
      <c r="H42" s="61">
        <v>97013.16</v>
      </c>
      <c r="I42" s="61">
        <v>675594.2100000001</v>
      </c>
      <c r="J42" s="62">
        <f t="shared" si="1"/>
        <v>3476289.8700000006</v>
      </c>
      <c r="K42" s="114">
        <v>0</v>
      </c>
      <c r="L42" s="63">
        <v>785832.79</v>
      </c>
      <c r="N42" s="53" t="s">
        <v>17</v>
      </c>
      <c r="O42" s="54" t="s">
        <v>59</v>
      </c>
      <c r="P42" s="22">
        <v>5152027.970181963</v>
      </c>
      <c r="Q42" s="34">
        <v>419734.4617049058</v>
      </c>
      <c r="R42" s="29">
        <f t="shared" si="2"/>
        <v>5571762.4318868695</v>
      </c>
      <c r="S42" s="111">
        <v>0</v>
      </c>
      <c r="T42" s="60">
        <v>1500755.0300000003</v>
      </c>
      <c r="U42" s="61">
        <v>78287.94</v>
      </c>
      <c r="V42" s="61">
        <v>449171.13999999996</v>
      </c>
      <c r="W42" s="130">
        <f t="shared" si="9"/>
        <v>2028214.11</v>
      </c>
      <c r="X42" s="111">
        <v>0</v>
      </c>
      <c r="Y42" s="131">
        <v>560942.16</v>
      </c>
      <c r="AA42" s="53" t="s">
        <v>17</v>
      </c>
      <c r="AB42" s="54" t="s">
        <v>59</v>
      </c>
      <c r="AC42" s="117">
        <f t="shared" si="10"/>
        <v>0.2481690135834218</v>
      </c>
      <c r="AD42" s="67">
        <f t="shared" si="10"/>
        <v>1.1818846418201279</v>
      </c>
      <c r="AE42" s="65">
        <f t="shared" si="11"/>
        <v>0.3185080905620987</v>
      </c>
      <c r="AF42" s="114">
        <v>0</v>
      </c>
      <c r="AG42" s="64">
        <f t="shared" si="12"/>
        <v>0.8015481847160626</v>
      </c>
      <c r="AH42" s="66">
        <f t="shared" si="13"/>
        <v>0.23918396626606864</v>
      </c>
      <c r="AI42" s="67">
        <f t="shared" si="14"/>
        <v>0.5040908683492002</v>
      </c>
      <c r="AJ42" s="68">
        <f t="shared" si="15"/>
        <v>0.7139659234497686</v>
      </c>
      <c r="AK42" s="114">
        <v>0</v>
      </c>
      <c r="AL42" s="107">
        <f t="shared" si="15"/>
        <v>0.40091589835215813</v>
      </c>
    </row>
    <row r="43" spans="1:38" ht="13.5">
      <c r="A43" s="53" t="s">
        <v>18</v>
      </c>
      <c r="B43" s="54" t="s">
        <v>59</v>
      </c>
      <c r="C43" s="22">
        <v>2936811.1019372093</v>
      </c>
      <c r="D43" s="34">
        <v>418245.0574503488</v>
      </c>
      <c r="E43" s="29">
        <f t="shared" si="0"/>
        <v>3355056.1593875582</v>
      </c>
      <c r="F43" s="111">
        <v>0</v>
      </c>
      <c r="G43" s="60">
        <v>499051.48000000004</v>
      </c>
      <c r="H43" s="61">
        <v>73780.26999999997</v>
      </c>
      <c r="I43" s="61">
        <v>139732.91999999998</v>
      </c>
      <c r="J43" s="62">
        <f t="shared" si="1"/>
        <v>712564.6699999999</v>
      </c>
      <c r="K43" s="114">
        <v>0</v>
      </c>
      <c r="L43" s="63">
        <v>358884.38</v>
      </c>
      <c r="N43" s="53" t="s">
        <v>18</v>
      </c>
      <c r="O43" s="54" t="s">
        <v>59</v>
      </c>
      <c r="P43" s="22">
        <v>2344799.130631825</v>
      </c>
      <c r="Q43" s="34">
        <v>191030.21307299298</v>
      </c>
      <c r="R43" s="29">
        <f t="shared" si="2"/>
        <v>2535829.343704818</v>
      </c>
      <c r="S43" s="111">
        <v>0</v>
      </c>
      <c r="T43" s="60">
        <v>262380.38</v>
      </c>
      <c r="U43" s="61">
        <v>55498.66</v>
      </c>
      <c r="V43" s="61">
        <v>111696.37000000001</v>
      </c>
      <c r="W43" s="130">
        <f t="shared" si="9"/>
        <v>429575.41000000003</v>
      </c>
      <c r="X43" s="111">
        <v>0</v>
      </c>
      <c r="Y43" s="131">
        <v>255296.9</v>
      </c>
      <c r="AA43" s="53" t="s">
        <v>18</v>
      </c>
      <c r="AB43" s="54" t="s">
        <v>59</v>
      </c>
      <c r="AC43" s="117">
        <f t="shared" si="10"/>
        <v>0.25247875759228133</v>
      </c>
      <c r="AD43" s="67">
        <f t="shared" si="10"/>
        <v>1.1894183685516628</v>
      </c>
      <c r="AE43" s="65">
        <f t="shared" si="11"/>
        <v>0.3230607050574861</v>
      </c>
      <c r="AF43" s="114">
        <v>0</v>
      </c>
      <c r="AG43" s="64">
        <f t="shared" si="12"/>
        <v>0.9020152345232522</v>
      </c>
      <c r="AH43" s="66">
        <f t="shared" si="13"/>
        <v>0.32940633161233035</v>
      </c>
      <c r="AI43" s="67">
        <f t="shared" si="14"/>
        <v>0.25100681427695437</v>
      </c>
      <c r="AJ43" s="68">
        <f t="shared" si="15"/>
        <v>0.6587650349911784</v>
      </c>
      <c r="AK43" s="114">
        <v>0</v>
      </c>
      <c r="AL43" s="107">
        <f t="shared" si="15"/>
        <v>0.4057529879916286</v>
      </c>
    </row>
    <row r="44" spans="1:38" ht="13.5">
      <c r="A44" s="53" t="s">
        <v>76</v>
      </c>
      <c r="B44" s="54" t="s">
        <v>63</v>
      </c>
      <c r="C44" s="22">
        <v>3026209.85044718</v>
      </c>
      <c r="D44" s="34">
        <v>430976.7529556805</v>
      </c>
      <c r="E44" s="29">
        <f t="shared" si="0"/>
        <v>3457186.6034028605</v>
      </c>
      <c r="F44" s="111">
        <v>0</v>
      </c>
      <c r="G44" s="60">
        <v>440935.50000000006</v>
      </c>
      <c r="H44" s="61">
        <v>65118.05999999998</v>
      </c>
      <c r="I44" s="61">
        <v>152439.80000000002</v>
      </c>
      <c r="J44" s="62">
        <f t="shared" si="1"/>
        <v>658493.3600000001</v>
      </c>
      <c r="K44" s="114">
        <v>0</v>
      </c>
      <c r="L44" s="63">
        <v>369809.07</v>
      </c>
      <c r="N44" s="53" t="s">
        <v>76</v>
      </c>
      <c r="O44" s="54" t="s">
        <v>63</v>
      </c>
      <c r="P44" s="22">
        <v>2411423.16255192</v>
      </c>
      <c r="Q44" s="34">
        <v>196458.05669815172</v>
      </c>
      <c r="R44" s="29">
        <f t="shared" si="2"/>
        <v>2607881.219250072</v>
      </c>
      <c r="S44" s="111">
        <v>0</v>
      </c>
      <c r="T44" s="60">
        <v>220986.87999999998</v>
      </c>
      <c r="U44" s="61">
        <v>55411.340000000004</v>
      </c>
      <c r="V44" s="61">
        <v>223695.13999999996</v>
      </c>
      <c r="W44" s="130">
        <f t="shared" si="9"/>
        <v>500093.3599999999</v>
      </c>
      <c r="X44" s="111">
        <v>0</v>
      </c>
      <c r="Y44" s="131">
        <v>262550.79</v>
      </c>
      <c r="AA44" s="53" t="s">
        <v>76</v>
      </c>
      <c r="AB44" s="54" t="s">
        <v>63</v>
      </c>
      <c r="AC44" s="117">
        <f t="shared" si="10"/>
        <v>0.25494765806456554</v>
      </c>
      <c r="AD44" s="67">
        <f t="shared" si="10"/>
        <v>1.1937341751163473</v>
      </c>
      <c r="AE44" s="65">
        <f t="shared" si="11"/>
        <v>0.3256687374730267</v>
      </c>
      <c r="AF44" s="114">
        <v>0</v>
      </c>
      <c r="AG44" s="64">
        <f t="shared" si="12"/>
        <v>0.9953017120292396</v>
      </c>
      <c r="AH44" s="66">
        <f t="shared" si="13"/>
        <v>0.1751756950833525</v>
      </c>
      <c r="AI44" s="67">
        <f t="shared" si="14"/>
        <v>-0.3185377205781045</v>
      </c>
      <c r="AJ44" s="68">
        <f t="shared" si="15"/>
        <v>0.3167408581469673</v>
      </c>
      <c r="AK44" s="114">
        <v>0</v>
      </c>
      <c r="AL44" s="107">
        <f t="shared" si="15"/>
        <v>0.408523927884582</v>
      </c>
    </row>
    <row r="45" spans="1:38" ht="13.5">
      <c r="A45" s="53" t="s">
        <v>77</v>
      </c>
      <c r="B45" s="54" t="s">
        <v>63</v>
      </c>
      <c r="C45" s="22">
        <v>2436012.207922265</v>
      </c>
      <c r="D45" s="34">
        <v>346923.93568661413</v>
      </c>
      <c r="E45" s="29">
        <f t="shared" si="0"/>
        <v>2782936.1436088793</v>
      </c>
      <c r="F45" s="111">
        <v>0</v>
      </c>
      <c r="G45" s="60">
        <v>462796.13</v>
      </c>
      <c r="H45" s="61">
        <v>59103.37</v>
      </c>
      <c r="I45" s="61">
        <v>70664.26000000001</v>
      </c>
      <c r="J45" s="62">
        <f t="shared" si="1"/>
        <v>592563.76</v>
      </c>
      <c r="K45" s="114">
        <v>0</v>
      </c>
      <c r="L45" s="63">
        <v>297685.69</v>
      </c>
      <c r="N45" s="53" t="s">
        <v>77</v>
      </c>
      <c r="O45" s="54" t="s">
        <v>63</v>
      </c>
      <c r="P45" s="22">
        <v>1937177.9100665515</v>
      </c>
      <c r="Q45" s="34">
        <v>157821.41168765828</v>
      </c>
      <c r="R45" s="29">
        <f t="shared" si="2"/>
        <v>2094999.3217542097</v>
      </c>
      <c r="S45" s="111">
        <v>0</v>
      </c>
      <c r="T45" s="60">
        <v>257194.63</v>
      </c>
      <c r="U45" s="61">
        <v>26071.12</v>
      </c>
      <c r="V45" s="61">
        <v>43006.969999999994</v>
      </c>
      <c r="W45" s="130">
        <f t="shared" si="9"/>
        <v>326272.72</v>
      </c>
      <c r="X45" s="111">
        <v>0</v>
      </c>
      <c r="Y45" s="131">
        <v>210915.95</v>
      </c>
      <c r="AA45" s="53" t="s">
        <v>77</v>
      </c>
      <c r="AB45" s="54" t="s">
        <v>63</v>
      </c>
      <c r="AC45" s="117">
        <f t="shared" si="10"/>
        <v>0.2575056711433261</v>
      </c>
      <c r="AD45" s="67">
        <f t="shared" si="10"/>
        <v>1.1982057566004127</v>
      </c>
      <c r="AE45" s="65">
        <f t="shared" si="11"/>
        <v>0.3283709043297629</v>
      </c>
      <c r="AF45" s="114">
        <v>0</v>
      </c>
      <c r="AG45" s="64">
        <f t="shared" si="12"/>
        <v>0.7994004384928255</v>
      </c>
      <c r="AH45" s="66">
        <f t="shared" si="13"/>
        <v>1.267005406748924</v>
      </c>
      <c r="AI45" s="67">
        <f t="shared" si="14"/>
        <v>0.6430885505302981</v>
      </c>
      <c r="AJ45" s="68">
        <f t="shared" si="15"/>
        <v>0.8161609098057603</v>
      </c>
      <c r="AK45" s="114">
        <v>0</v>
      </c>
      <c r="AL45" s="107">
        <f t="shared" si="15"/>
        <v>0.41139487080043025</v>
      </c>
    </row>
    <row r="46" spans="1:38" ht="13.5">
      <c r="A46" s="53" t="s">
        <v>41</v>
      </c>
      <c r="B46" s="54" t="s">
        <v>59</v>
      </c>
      <c r="C46" s="22">
        <v>1946260.9028206146</v>
      </c>
      <c r="D46" s="34">
        <v>277176.1529288103</v>
      </c>
      <c r="E46" s="29">
        <f t="shared" si="0"/>
        <v>2223437.0557494247</v>
      </c>
      <c r="F46" s="111">
        <v>0</v>
      </c>
      <c r="G46" s="60">
        <v>144545.97</v>
      </c>
      <c r="H46" s="61">
        <v>18465.76</v>
      </c>
      <c r="I46" s="61">
        <v>22726.63</v>
      </c>
      <c r="J46" s="62">
        <f t="shared" si="1"/>
        <v>185738.36000000002</v>
      </c>
      <c r="K46" s="114">
        <v>0</v>
      </c>
      <c r="L46" s="63">
        <v>237837.08</v>
      </c>
      <c r="N46" s="53" t="s">
        <v>41</v>
      </c>
      <c r="O46" s="54" t="s">
        <v>59</v>
      </c>
      <c r="P46" s="22">
        <v>1549159.0671239765</v>
      </c>
      <c r="Q46" s="34">
        <v>126209.61122452733</v>
      </c>
      <c r="R46" s="29">
        <f t="shared" si="2"/>
        <v>1675368.6783485038</v>
      </c>
      <c r="S46" s="111">
        <v>0</v>
      </c>
      <c r="T46" s="60">
        <v>82332.46</v>
      </c>
      <c r="U46" s="61">
        <v>15799.77</v>
      </c>
      <c r="V46" s="61">
        <v>10872.320000000002</v>
      </c>
      <c r="W46" s="130">
        <f t="shared" si="9"/>
        <v>109004.55000000002</v>
      </c>
      <c r="X46" s="111">
        <v>0</v>
      </c>
      <c r="Y46" s="131">
        <v>168669.24</v>
      </c>
      <c r="AA46" s="53" t="s">
        <v>41</v>
      </c>
      <c r="AB46" s="54" t="s">
        <v>59</v>
      </c>
      <c r="AC46" s="117">
        <f t="shared" si="10"/>
        <v>0.2563338033671778</v>
      </c>
      <c r="AD46" s="67">
        <f t="shared" si="10"/>
        <v>1.1961572517303214</v>
      </c>
      <c r="AE46" s="65">
        <f t="shared" si="11"/>
        <v>0.32713299734192236</v>
      </c>
      <c r="AF46" s="114">
        <v>0</v>
      </c>
      <c r="AG46" s="64">
        <f t="shared" si="12"/>
        <v>0.7556376913795602</v>
      </c>
      <c r="AH46" s="66">
        <f t="shared" si="13"/>
        <v>0.16873600058735017</v>
      </c>
      <c r="AI46" s="67">
        <f t="shared" si="14"/>
        <v>1.0903201892512357</v>
      </c>
      <c r="AJ46" s="68">
        <f t="shared" si="15"/>
        <v>0.7039505231662346</v>
      </c>
      <c r="AK46" s="114">
        <v>0</v>
      </c>
      <c r="AL46" s="107">
        <f t="shared" si="15"/>
        <v>0.41007975135241015</v>
      </c>
    </row>
    <row r="47" spans="1:38" ht="13.5">
      <c r="A47" s="53" t="s">
        <v>78</v>
      </c>
      <c r="B47" s="54" t="s">
        <v>63</v>
      </c>
      <c r="C47" s="22">
        <v>2584230.8837521663</v>
      </c>
      <c r="D47" s="34">
        <v>368032.4532030455</v>
      </c>
      <c r="E47" s="29">
        <f t="shared" si="0"/>
        <v>2952263.3369552116</v>
      </c>
      <c r="F47" s="111">
        <v>0</v>
      </c>
      <c r="G47" s="60">
        <v>330706.95</v>
      </c>
      <c r="H47" s="61">
        <v>35841.119999999995</v>
      </c>
      <c r="I47" s="61">
        <v>126323.96999999999</v>
      </c>
      <c r="J47" s="62">
        <f t="shared" si="1"/>
        <v>492872.04</v>
      </c>
      <c r="K47" s="114">
        <v>0</v>
      </c>
      <c r="L47" s="63">
        <v>315798.34</v>
      </c>
      <c r="N47" s="53" t="s">
        <v>78</v>
      </c>
      <c r="O47" s="54" t="s">
        <v>63</v>
      </c>
      <c r="P47" s="22">
        <v>2041563.5774070616</v>
      </c>
      <c r="Q47" s="34">
        <v>166325.68653718493</v>
      </c>
      <c r="R47" s="29">
        <f t="shared" si="2"/>
        <v>2207889.2639442463</v>
      </c>
      <c r="S47" s="111">
        <v>0</v>
      </c>
      <c r="T47" s="60">
        <v>180904.39</v>
      </c>
      <c r="U47" s="61">
        <v>27758.280000000002</v>
      </c>
      <c r="V47" s="61">
        <v>37651.51</v>
      </c>
      <c r="W47" s="130">
        <f t="shared" si="9"/>
        <v>246314.18000000002</v>
      </c>
      <c r="X47" s="111">
        <v>0</v>
      </c>
      <c r="Y47" s="131">
        <v>222281.23</v>
      </c>
      <c r="AA47" s="53" t="s">
        <v>78</v>
      </c>
      <c r="AB47" s="54" t="s">
        <v>63</v>
      </c>
      <c r="AC47" s="117">
        <f t="shared" si="10"/>
        <v>0.2658096531259304</v>
      </c>
      <c r="AD47" s="67">
        <f t="shared" si="10"/>
        <v>1.2127216839761283</v>
      </c>
      <c r="AE47" s="65">
        <f t="shared" si="11"/>
        <v>0.3371428473188871</v>
      </c>
      <c r="AF47" s="114">
        <v>0</v>
      </c>
      <c r="AG47" s="64">
        <f t="shared" si="12"/>
        <v>0.8280758692478385</v>
      </c>
      <c r="AH47" s="66">
        <f t="shared" si="13"/>
        <v>0.2911866297191321</v>
      </c>
      <c r="AI47" s="67">
        <f t="shared" si="14"/>
        <v>2.3550837668927485</v>
      </c>
      <c r="AJ47" s="68">
        <f t="shared" si="15"/>
        <v>1.000989305609608</v>
      </c>
      <c r="AK47" s="114">
        <v>0</v>
      </c>
      <c r="AL47" s="107">
        <f t="shared" si="15"/>
        <v>0.42071528036802763</v>
      </c>
    </row>
    <row r="48" spans="1:38" ht="13.5">
      <c r="A48" s="53" t="s">
        <v>79</v>
      </c>
      <c r="B48" s="54" t="s">
        <v>62</v>
      </c>
      <c r="C48" s="22">
        <v>3237245.192248238</v>
      </c>
      <c r="D48" s="34">
        <v>461031.28679935035</v>
      </c>
      <c r="E48" s="29">
        <f t="shared" si="0"/>
        <v>3698276.479047588</v>
      </c>
      <c r="F48" s="111">
        <v>0</v>
      </c>
      <c r="G48" s="60">
        <v>732734.5800000001</v>
      </c>
      <c r="H48" s="61">
        <v>68006.46</v>
      </c>
      <c r="I48" s="61">
        <v>248289.54999999993</v>
      </c>
      <c r="J48" s="62">
        <f t="shared" si="1"/>
        <v>1049030.5899999999</v>
      </c>
      <c r="K48" s="114">
        <v>0</v>
      </c>
      <c r="L48" s="63">
        <v>395598.02999999997</v>
      </c>
      <c r="N48" s="53" t="s">
        <v>79</v>
      </c>
      <c r="O48" s="54" t="s">
        <v>62</v>
      </c>
      <c r="P48" s="22">
        <v>2582162.27684534</v>
      </c>
      <c r="Q48" s="34">
        <v>210368.13068157967</v>
      </c>
      <c r="R48" s="29">
        <f t="shared" si="2"/>
        <v>2792530.4075269196</v>
      </c>
      <c r="S48" s="111">
        <v>0</v>
      </c>
      <c r="T48" s="60">
        <v>373365.68</v>
      </c>
      <c r="U48" s="61">
        <v>47968.990000000005</v>
      </c>
      <c r="V48" s="61">
        <v>126606.99999999999</v>
      </c>
      <c r="W48" s="130">
        <f t="shared" si="9"/>
        <v>547941.6699999999</v>
      </c>
      <c r="X48" s="111">
        <v>0</v>
      </c>
      <c r="Y48" s="131">
        <v>281140.48999999993</v>
      </c>
      <c r="AA48" s="53" t="s">
        <v>79</v>
      </c>
      <c r="AB48" s="54" t="s">
        <v>62</v>
      </c>
      <c r="AC48" s="117">
        <f t="shared" si="10"/>
        <v>0.2536954866381289</v>
      </c>
      <c r="AD48" s="67">
        <f t="shared" si="10"/>
        <v>1.1915452939836353</v>
      </c>
      <c r="AE48" s="65">
        <f t="shared" si="11"/>
        <v>0.3243460014184061</v>
      </c>
      <c r="AF48" s="114">
        <v>0</v>
      </c>
      <c r="AG48" s="64">
        <f t="shared" si="12"/>
        <v>0.9625118730784257</v>
      </c>
      <c r="AH48" s="66">
        <f t="shared" si="13"/>
        <v>0.4177171543532603</v>
      </c>
      <c r="AI48" s="67">
        <f t="shared" si="14"/>
        <v>0.9611044413026133</v>
      </c>
      <c r="AJ48" s="68">
        <f t="shared" si="15"/>
        <v>0.9144931795386178</v>
      </c>
      <c r="AK48" s="114">
        <v>0</v>
      </c>
      <c r="AL48" s="107">
        <f t="shared" si="15"/>
        <v>0.40711866156312126</v>
      </c>
    </row>
    <row r="49" spans="1:38" ht="13.5">
      <c r="A49" s="53" t="s">
        <v>80</v>
      </c>
      <c r="B49" s="54" t="s">
        <v>59</v>
      </c>
      <c r="C49" s="22">
        <v>6105621.5710536055</v>
      </c>
      <c r="D49" s="34">
        <v>869530.2340252468</v>
      </c>
      <c r="E49" s="29">
        <f t="shared" si="0"/>
        <v>6975151.805078852</v>
      </c>
      <c r="F49" s="111">
        <v>0</v>
      </c>
      <c r="G49" s="60">
        <v>1915555.73</v>
      </c>
      <c r="H49" s="61">
        <v>150019.08000000002</v>
      </c>
      <c r="I49" s="61">
        <v>869024.0199999999</v>
      </c>
      <c r="J49" s="62">
        <f t="shared" si="1"/>
        <v>2934598.83</v>
      </c>
      <c r="K49" s="114">
        <v>0</v>
      </c>
      <c r="L49" s="63">
        <v>746119.5499999999</v>
      </c>
      <c r="N49" s="53" t="s">
        <v>80</v>
      </c>
      <c r="O49" s="54" t="s">
        <v>59</v>
      </c>
      <c r="P49" s="22">
        <v>5020283.156159465</v>
      </c>
      <c r="Q49" s="34">
        <v>409001.2438504629</v>
      </c>
      <c r="R49" s="29">
        <f t="shared" si="2"/>
        <v>5429284.400009928</v>
      </c>
      <c r="S49" s="111">
        <v>0</v>
      </c>
      <c r="T49" s="60">
        <v>1047948.39</v>
      </c>
      <c r="U49" s="61">
        <v>112931.98999999999</v>
      </c>
      <c r="V49" s="61">
        <v>495180.07000000007</v>
      </c>
      <c r="W49" s="130">
        <f t="shared" si="9"/>
        <v>1656060.45</v>
      </c>
      <c r="X49" s="111">
        <v>0</v>
      </c>
      <c r="Y49" s="131">
        <v>546598.0700000001</v>
      </c>
      <c r="AA49" s="53" t="s">
        <v>80</v>
      </c>
      <c r="AB49" s="54" t="s">
        <v>59</v>
      </c>
      <c r="AC49" s="117">
        <f t="shared" si="10"/>
        <v>0.21619067712595474</v>
      </c>
      <c r="AD49" s="67">
        <f t="shared" si="10"/>
        <v>1.1259843266959852</v>
      </c>
      <c r="AE49" s="65">
        <f t="shared" si="11"/>
        <v>0.28472765307083514</v>
      </c>
      <c r="AF49" s="114">
        <v>0</v>
      </c>
      <c r="AG49" s="64">
        <f t="shared" si="12"/>
        <v>0.8279103706624331</v>
      </c>
      <c r="AH49" s="66">
        <f t="shared" si="13"/>
        <v>0.3284019877804334</v>
      </c>
      <c r="AI49" s="67">
        <f t="shared" si="14"/>
        <v>0.7549656632990092</v>
      </c>
      <c r="AJ49" s="68">
        <f t="shared" si="15"/>
        <v>0.7720360570171216</v>
      </c>
      <c r="AK49" s="114">
        <v>0</v>
      </c>
      <c r="AL49" s="107">
        <f t="shared" si="15"/>
        <v>0.3650241209230758</v>
      </c>
    </row>
    <row r="50" spans="1:38" ht="13.5">
      <c r="A50" s="53" t="s">
        <v>43</v>
      </c>
      <c r="B50" s="54" t="s">
        <v>63</v>
      </c>
      <c r="C50" s="22">
        <v>2580121.0298560937</v>
      </c>
      <c r="D50" s="34">
        <v>367447.1496138084</v>
      </c>
      <c r="E50" s="29">
        <f t="shared" si="0"/>
        <v>2947568.179469902</v>
      </c>
      <c r="F50" s="111">
        <v>0</v>
      </c>
      <c r="G50" s="60">
        <v>323780.05</v>
      </c>
      <c r="H50" s="61">
        <v>87146.12000000001</v>
      </c>
      <c r="I50" s="61">
        <v>204170.70999999996</v>
      </c>
      <c r="J50" s="62">
        <f t="shared" si="1"/>
        <v>615096.8799999999</v>
      </c>
      <c r="K50" s="114">
        <v>0</v>
      </c>
      <c r="L50" s="63">
        <v>315296.11</v>
      </c>
      <c r="N50" s="53" t="s">
        <v>43</v>
      </c>
      <c r="O50" s="54" t="s">
        <v>63</v>
      </c>
      <c r="P50" s="22">
        <v>2014324.6907104882</v>
      </c>
      <c r="Q50" s="34">
        <v>164106.54108393868</v>
      </c>
      <c r="R50" s="29">
        <f t="shared" si="2"/>
        <v>2178431.231794427</v>
      </c>
      <c r="S50" s="111">
        <v>0</v>
      </c>
      <c r="T50" s="60">
        <v>144901.27000000005</v>
      </c>
      <c r="U50" s="61">
        <v>54109.53</v>
      </c>
      <c r="V50" s="61">
        <v>92034.28</v>
      </c>
      <c r="W50" s="130">
        <f t="shared" si="9"/>
        <v>291045.0800000001</v>
      </c>
      <c r="X50" s="111">
        <v>0</v>
      </c>
      <c r="Y50" s="131">
        <v>219315.53000000003</v>
      </c>
      <c r="AA50" s="53" t="s">
        <v>43</v>
      </c>
      <c r="AB50" s="54" t="s">
        <v>63</v>
      </c>
      <c r="AC50" s="117">
        <f t="shared" si="10"/>
        <v>0.2808863644252104</v>
      </c>
      <c r="AD50" s="67">
        <f t="shared" si="10"/>
        <v>1.2390768045367748</v>
      </c>
      <c r="AE50" s="65">
        <f t="shared" si="11"/>
        <v>0.35306918871242865</v>
      </c>
      <c r="AF50" s="114">
        <v>0</v>
      </c>
      <c r="AG50" s="64">
        <f t="shared" si="12"/>
        <v>1.2344873167778299</v>
      </c>
      <c r="AH50" s="66">
        <f t="shared" si="13"/>
        <v>0.610550304170079</v>
      </c>
      <c r="AI50" s="67">
        <f t="shared" si="14"/>
        <v>1.218420245152132</v>
      </c>
      <c r="AJ50" s="68">
        <f t="shared" si="15"/>
        <v>1.113407586206232</v>
      </c>
      <c r="AK50" s="114">
        <v>0</v>
      </c>
      <c r="AL50" s="107">
        <f t="shared" si="15"/>
        <v>0.43763695165590843</v>
      </c>
    </row>
    <row r="51" spans="1:38" ht="13.5">
      <c r="A51" s="53" t="s">
        <v>81</v>
      </c>
      <c r="B51" s="54" t="s">
        <v>59</v>
      </c>
      <c r="C51" s="22">
        <v>55936657.43388681</v>
      </c>
      <c r="D51" s="34">
        <v>7966202.009582527</v>
      </c>
      <c r="E51" s="29">
        <f t="shared" si="0"/>
        <v>63902859.44346934</v>
      </c>
      <c r="F51" s="111">
        <v>0</v>
      </c>
      <c r="G51" s="60">
        <v>26656776.549999997</v>
      </c>
      <c r="H51" s="61">
        <v>1688874.2899999998</v>
      </c>
      <c r="I51" s="61">
        <v>12236589.299999997</v>
      </c>
      <c r="J51" s="62">
        <f t="shared" si="1"/>
        <v>40582240.13999999</v>
      </c>
      <c r="K51" s="114">
        <v>0</v>
      </c>
      <c r="L51" s="63">
        <v>6835574.879999999</v>
      </c>
      <c r="N51" s="53" t="s">
        <v>81</v>
      </c>
      <c r="O51" s="54" t="s">
        <v>59</v>
      </c>
      <c r="P51" s="22">
        <v>46007622.10037344</v>
      </c>
      <c r="Q51" s="34">
        <v>3748229.747273854</v>
      </c>
      <c r="R51" s="29">
        <f t="shared" si="2"/>
        <v>49755851.847647294</v>
      </c>
      <c r="S51" s="111">
        <v>0</v>
      </c>
      <c r="T51" s="60">
        <v>13651761.08</v>
      </c>
      <c r="U51" s="61">
        <v>1234664.38</v>
      </c>
      <c r="V51" s="61">
        <v>5087921.8</v>
      </c>
      <c r="W51" s="130">
        <f t="shared" si="9"/>
        <v>19974347.26</v>
      </c>
      <c r="X51" s="111">
        <v>0</v>
      </c>
      <c r="Y51" s="131">
        <v>5009214.899999999</v>
      </c>
      <c r="AA51" s="53" t="s">
        <v>81</v>
      </c>
      <c r="AB51" s="54" t="s">
        <v>59</v>
      </c>
      <c r="AC51" s="117">
        <f t="shared" si="10"/>
        <v>0.21581283448754407</v>
      </c>
      <c r="AD51" s="67">
        <f t="shared" si="10"/>
        <v>1.1253238319706709</v>
      </c>
      <c r="AE51" s="65">
        <f t="shared" si="11"/>
        <v>0.2843285175609145</v>
      </c>
      <c r="AF51" s="114">
        <v>0</v>
      </c>
      <c r="AG51" s="64">
        <f t="shared" si="12"/>
        <v>0.9526254813419279</v>
      </c>
      <c r="AH51" s="66">
        <f t="shared" si="13"/>
        <v>0.36788127798746406</v>
      </c>
      <c r="AI51" s="67">
        <f t="shared" si="14"/>
        <v>1.4050269994322626</v>
      </c>
      <c r="AJ51" s="68">
        <f t="shared" si="15"/>
        <v>1.0317179636337208</v>
      </c>
      <c r="AK51" s="114">
        <v>0</v>
      </c>
      <c r="AL51" s="107">
        <f t="shared" si="15"/>
        <v>0.36460004540831337</v>
      </c>
    </row>
    <row r="52" spans="1:38" ht="13.5">
      <c r="A52" s="53" t="s">
        <v>34</v>
      </c>
      <c r="B52" s="54" t="s">
        <v>59</v>
      </c>
      <c r="C52" s="22">
        <v>2125020.6947589414</v>
      </c>
      <c r="D52" s="34">
        <v>302634.1741817742</v>
      </c>
      <c r="E52" s="29">
        <f t="shared" si="0"/>
        <v>2427654.8689407157</v>
      </c>
      <c r="F52" s="111">
        <v>0</v>
      </c>
      <c r="G52" s="60">
        <v>152749.06000000003</v>
      </c>
      <c r="H52" s="61">
        <v>12003.640000000001</v>
      </c>
      <c r="I52" s="61">
        <v>18326.26</v>
      </c>
      <c r="J52" s="62">
        <f t="shared" si="1"/>
        <v>183078.96000000005</v>
      </c>
      <c r="K52" s="114">
        <v>0</v>
      </c>
      <c r="L52" s="63">
        <v>259681.90000000002</v>
      </c>
      <c r="N52" s="53" t="s">
        <v>34</v>
      </c>
      <c r="O52" s="54" t="s">
        <v>59</v>
      </c>
      <c r="P52" s="22">
        <v>1722604.0310892423</v>
      </c>
      <c r="Q52" s="34">
        <v>140340.13012052941</v>
      </c>
      <c r="R52" s="29">
        <f t="shared" si="2"/>
        <v>1862944.1612097716</v>
      </c>
      <c r="S52" s="111">
        <v>0</v>
      </c>
      <c r="T52" s="60">
        <v>84671.75000000001</v>
      </c>
      <c r="U52" s="61">
        <v>7862.010000000002</v>
      </c>
      <c r="V52" s="61">
        <v>9653.039999999999</v>
      </c>
      <c r="W52" s="130">
        <f t="shared" si="9"/>
        <v>102186.8</v>
      </c>
      <c r="X52" s="111">
        <v>0</v>
      </c>
      <c r="Y52" s="131">
        <v>187553.56999999995</v>
      </c>
      <c r="AA52" s="53" t="s">
        <v>34</v>
      </c>
      <c r="AB52" s="54" t="s">
        <v>59</v>
      </c>
      <c r="AC52" s="117">
        <f t="shared" si="10"/>
        <v>0.23360949841458445</v>
      </c>
      <c r="AD52" s="67">
        <f t="shared" si="10"/>
        <v>1.1564336154018138</v>
      </c>
      <c r="AE52" s="65">
        <f t="shared" si="11"/>
        <v>0.30312809127044815</v>
      </c>
      <c r="AF52" s="114">
        <v>0</v>
      </c>
      <c r="AG52" s="64">
        <f t="shared" si="12"/>
        <v>0.8040144440146801</v>
      </c>
      <c r="AH52" s="66">
        <f t="shared" si="13"/>
        <v>0.5267902228564958</v>
      </c>
      <c r="AI52" s="67">
        <f t="shared" si="14"/>
        <v>0.8984962250234123</v>
      </c>
      <c r="AJ52" s="68">
        <f t="shared" si="15"/>
        <v>0.7916106581280562</v>
      </c>
      <c r="AK52" s="114">
        <v>0</v>
      </c>
      <c r="AL52" s="107">
        <f t="shared" si="15"/>
        <v>0.3845745511535723</v>
      </c>
    </row>
    <row r="53" spans="1:38" ht="13.5">
      <c r="A53" s="53" t="s">
        <v>39</v>
      </c>
      <c r="B53" s="54" t="s">
        <v>62</v>
      </c>
      <c r="C53" s="22">
        <v>1990866.0143715618</v>
      </c>
      <c r="D53" s="34">
        <v>283528.57628722757</v>
      </c>
      <c r="E53" s="29">
        <f t="shared" si="0"/>
        <v>2274394.5906587895</v>
      </c>
      <c r="F53" s="111">
        <v>0</v>
      </c>
      <c r="G53" s="60">
        <v>118316.45000000001</v>
      </c>
      <c r="H53" s="61">
        <v>11145.18</v>
      </c>
      <c r="I53" s="61">
        <v>35073.78999999999</v>
      </c>
      <c r="J53" s="62">
        <f t="shared" si="1"/>
        <v>164535.41999999998</v>
      </c>
      <c r="K53" s="114">
        <v>0</v>
      </c>
      <c r="L53" s="63">
        <v>243287.95</v>
      </c>
      <c r="N53" s="53" t="s">
        <v>39</v>
      </c>
      <c r="O53" s="54" t="s">
        <v>62</v>
      </c>
      <c r="P53" s="22">
        <v>1549399.5870948075</v>
      </c>
      <c r="Q53" s="34">
        <v>126229.20632786726</v>
      </c>
      <c r="R53" s="29">
        <f t="shared" si="2"/>
        <v>1675628.7934226748</v>
      </c>
      <c r="S53" s="111">
        <v>0</v>
      </c>
      <c r="T53" s="60">
        <v>62365.200000000004</v>
      </c>
      <c r="U53" s="61">
        <v>8980.86</v>
      </c>
      <c r="V53" s="61">
        <v>17709.920000000002</v>
      </c>
      <c r="W53" s="130">
        <f t="shared" si="9"/>
        <v>89055.98</v>
      </c>
      <c r="X53" s="111">
        <v>0</v>
      </c>
      <c r="Y53" s="131">
        <v>168695.43999999997</v>
      </c>
      <c r="AA53" s="53" t="s">
        <v>39</v>
      </c>
      <c r="AB53" s="54" t="s">
        <v>62</v>
      </c>
      <c r="AC53" s="117">
        <f t="shared" si="10"/>
        <v>0.28492742024316864</v>
      </c>
      <c r="AD53" s="67">
        <f t="shared" si="10"/>
        <v>1.2461408459686543</v>
      </c>
      <c r="AE53" s="65">
        <f t="shared" si="11"/>
        <v>0.35733797341418505</v>
      </c>
      <c r="AF53" s="114">
        <v>0</v>
      </c>
      <c r="AG53" s="64">
        <f t="shared" si="12"/>
        <v>0.8971549838692092</v>
      </c>
      <c r="AH53" s="66">
        <f t="shared" si="13"/>
        <v>0.2409925107395059</v>
      </c>
      <c r="AI53" s="67">
        <f t="shared" si="14"/>
        <v>0.9804601037158829</v>
      </c>
      <c r="AJ53" s="68">
        <f t="shared" si="15"/>
        <v>0.8475504957668198</v>
      </c>
      <c r="AK53" s="114">
        <v>0</v>
      </c>
      <c r="AL53" s="107">
        <f t="shared" si="15"/>
        <v>0.4421726514955002</v>
      </c>
    </row>
    <row r="54" spans="1:38" ht="13.5">
      <c r="A54" s="53" t="s">
        <v>42</v>
      </c>
      <c r="B54" s="54" t="s">
        <v>63</v>
      </c>
      <c r="C54" s="22">
        <v>2202617.752723311</v>
      </c>
      <c r="D54" s="34">
        <v>313685.1355271865</v>
      </c>
      <c r="E54" s="29">
        <f t="shared" si="0"/>
        <v>2516302.8882504976</v>
      </c>
      <c r="F54" s="111">
        <v>0</v>
      </c>
      <c r="G54" s="60">
        <v>221839.32000000004</v>
      </c>
      <c r="H54" s="61">
        <v>31488.410000000003</v>
      </c>
      <c r="I54" s="61">
        <v>40734.83</v>
      </c>
      <c r="J54" s="62">
        <f t="shared" si="1"/>
        <v>294062.56000000006</v>
      </c>
      <c r="K54" s="114">
        <v>0</v>
      </c>
      <c r="L54" s="63">
        <v>269164.45</v>
      </c>
      <c r="N54" s="53" t="s">
        <v>42</v>
      </c>
      <c r="O54" s="54" t="s">
        <v>63</v>
      </c>
      <c r="P54" s="22">
        <v>1690735.1349541787</v>
      </c>
      <c r="Q54" s="34">
        <v>137743.77892798957</v>
      </c>
      <c r="R54" s="29">
        <f t="shared" si="2"/>
        <v>1828478.9138821682</v>
      </c>
      <c r="S54" s="111">
        <v>0</v>
      </c>
      <c r="T54" s="60">
        <v>127220.98</v>
      </c>
      <c r="U54" s="61">
        <v>50687.19</v>
      </c>
      <c r="V54" s="61">
        <v>7171.08</v>
      </c>
      <c r="W54" s="130">
        <f t="shared" si="9"/>
        <v>185079.24999999997</v>
      </c>
      <c r="X54" s="111">
        <v>0</v>
      </c>
      <c r="Y54" s="131">
        <v>184083.75000000003</v>
      </c>
      <c r="AA54" s="53" t="s">
        <v>42</v>
      </c>
      <c r="AB54" s="54" t="s">
        <v>63</v>
      </c>
      <c r="AC54" s="117">
        <f t="shared" si="10"/>
        <v>0.3027574261553423</v>
      </c>
      <c r="AD54" s="67">
        <f t="shared" si="10"/>
        <v>1.277308913465896</v>
      </c>
      <c r="AE54" s="65">
        <f t="shared" si="11"/>
        <v>0.3761727680566813</v>
      </c>
      <c r="AF54" s="114">
        <v>0</v>
      </c>
      <c r="AG54" s="64">
        <f t="shared" si="12"/>
        <v>0.7437322051755932</v>
      </c>
      <c r="AH54" s="66">
        <f t="shared" si="13"/>
        <v>-0.3787698627601964</v>
      </c>
      <c r="AI54" s="67">
        <f t="shared" si="14"/>
        <v>4.680431678352494</v>
      </c>
      <c r="AJ54" s="68">
        <f t="shared" si="15"/>
        <v>0.5888467237683321</v>
      </c>
      <c r="AK54" s="114">
        <v>0</v>
      </c>
      <c r="AL54" s="107">
        <f t="shared" si="15"/>
        <v>0.4621847392830707</v>
      </c>
    </row>
    <row r="55" spans="1:38" ht="13.5">
      <c r="A55" s="53" t="s">
        <v>82</v>
      </c>
      <c r="B55" s="54" t="s">
        <v>62</v>
      </c>
      <c r="C55" s="22">
        <v>2054323.666730179</v>
      </c>
      <c r="D55" s="34">
        <v>292565.8784953563</v>
      </c>
      <c r="E55" s="29">
        <f t="shared" si="0"/>
        <v>2346889.5452255355</v>
      </c>
      <c r="F55" s="111">
        <v>0</v>
      </c>
      <c r="G55" s="60">
        <v>232709.76000000004</v>
      </c>
      <c r="H55" s="61">
        <v>16726.57</v>
      </c>
      <c r="I55" s="61">
        <v>11195.500000000002</v>
      </c>
      <c r="J55" s="62">
        <f t="shared" si="1"/>
        <v>260631.83000000005</v>
      </c>
      <c r="K55" s="114">
        <v>0</v>
      </c>
      <c r="L55" s="63">
        <v>251042.6</v>
      </c>
      <c r="N55" s="53" t="s">
        <v>82</v>
      </c>
      <c r="O55" s="54" t="s">
        <v>62</v>
      </c>
      <c r="P55" s="22">
        <v>1647351.3452155965</v>
      </c>
      <c r="Q55" s="34">
        <v>134209.31216305093</v>
      </c>
      <c r="R55" s="29">
        <f t="shared" si="2"/>
        <v>1781560.6573786475</v>
      </c>
      <c r="S55" s="111">
        <v>0</v>
      </c>
      <c r="T55" s="60">
        <v>130334.4</v>
      </c>
      <c r="U55" s="61">
        <v>10512.72</v>
      </c>
      <c r="V55" s="61">
        <v>14614.05</v>
      </c>
      <c r="W55" s="130">
        <f t="shared" si="9"/>
        <v>155461.16999999998</v>
      </c>
      <c r="X55" s="111">
        <v>0</v>
      </c>
      <c r="Y55" s="131">
        <v>179360.20999999996</v>
      </c>
      <c r="AA55" s="53" t="s">
        <v>82</v>
      </c>
      <c r="AB55" s="54" t="s">
        <v>62</v>
      </c>
      <c r="AC55" s="117">
        <f t="shared" si="10"/>
        <v>0.2470464620049344</v>
      </c>
      <c r="AD55" s="67">
        <f t="shared" si="10"/>
        <v>1.179922345030112</v>
      </c>
      <c r="AE55" s="65">
        <f t="shared" si="11"/>
        <v>0.31732227892745546</v>
      </c>
      <c r="AF55" s="114">
        <v>0</v>
      </c>
      <c r="AG55" s="64">
        <f t="shared" si="12"/>
        <v>0.7854822671528012</v>
      </c>
      <c r="AH55" s="66">
        <f t="shared" si="13"/>
        <v>0.5910791878790647</v>
      </c>
      <c r="AI55" s="67">
        <f t="shared" si="14"/>
        <v>-0.23392215025951035</v>
      </c>
      <c r="AJ55" s="68">
        <f t="shared" si="15"/>
        <v>0.6765075806389471</v>
      </c>
      <c r="AK55" s="114">
        <v>0</v>
      </c>
      <c r="AL55" s="107">
        <f t="shared" si="15"/>
        <v>0.3996560329629413</v>
      </c>
    </row>
    <row r="56" spans="1:38" ht="13.5">
      <c r="A56" s="53" t="s">
        <v>19</v>
      </c>
      <c r="B56" s="54" t="s">
        <v>59</v>
      </c>
      <c r="C56" s="22">
        <v>4285182.52558338</v>
      </c>
      <c r="D56" s="34">
        <v>610272.9625394106</v>
      </c>
      <c r="E56" s="29">
        <f t="shared" si="0"/>
        <v>4895455.48812279</v>
      </c>
      <c r="F56" s="111">
        <v>0</v>
      </c>
      <c r="G56" s="60">
        <v>1171156.37</v>
      </c>
      <c r="H56" s="61">
        <v>162920.32</v>
      </c>
      <c r="I56" s="61">
        <v>312196.85000000003</v>
      </c>
      <c r="J56" s="62">
        <f t="shared" si="1"/>
        <v>1646273.5400000003</v>
      </c>
      <c r="K56" s="114">
        <v>0</v>
      </c>
      <c r="L56" s="63">
        <v>523658.12000000017</v>
      </c>
      <c r="N56" s="53" t="s">
        <v>19</v>
      </c>
      <c r="O56" s="54" t="s">
        <v>59</v>
      </c>
      <c r="P56" s="22">
        <v>3331351.9209865164</v>
      </c>
      <c r="Q56" s="34">
        <v>271404.42819752276</v>
      </c>
      <c r="R56" s="29">
        <f t="shared" si="2"/>
        <v>3602756.349184039</v>
      </c>
      <c r="S56" s="111">
        <v>0</v>
      </c>
      <c r="T56" s="60">
        <v>633807.01</v>
      </c>
      <c r="U56" s="61">
        <v>101342.49</v>
      </c>
      <c r="V56" s="61">
        <v>183479.81999999998</v>
      </c>
      <c r="W56" s="130">
        <f t="shared" si="9"/>
        <v>918629.32</v>
      </c>
      <c r="X56" s="111">
        <v>0</v>
      </c>
      <c r="Y56" s="131">
        <v>362710.70999999996</v>
      </c>
      <c r="AA56" s="53" t="s">
        <v>19</v>
      </c>
      <c r="AB56" s="54" t="s">
        <v>59</v>
      </c>
      <c r="AC56" s="117">
        <f t="shared" si="10"/>
        <v>0.2863193764033205</v>
      </c>
      <c r="AD56" s="67">
        <f t="shared" si="10"/>
        <v>1.2485740803582837</v>
      </c>
      <c r="AE56" s="65">
        <f t="shared" si="11"/>
        <v>0.35880837160457</v>
      </c>
      <c r="AF56" s="114">
        <v>0</v>
      </c>
      <c r="AG56" s="64">
        <f t="shared" si="12"/>
        <v>0.8478122701735344</v>
      </c>
      <c r="AH56" s="66">
        <f t="shared" si="13"/>
        <v>0.6076210481901521</v>
      </c>
      <c r="AI56" s="67">
        <f t="shared" si="14"/>
        <v>0.7015323538032687</v>
      </c>
      <c r="AJ56" s="68">
        <f t="shared" si="15"/>
        <v>0.7920977527693112</v>
      </c>
      <c r="AK56" s="114">
        <v>0</v>
      </c>
      <c r="AL56" s="107">
        <f t="shared" si="15"/>
        <v>0.44373492583111274</v>
      </c>
    </row>
    <row r="57" spans="1:38" ht="13.5">
      <c r="A57" s="53" t="s">
        <v>20</v>
      </c>
      <c r="B57" s="54" t="s">
        <v>59</v>
      </c>
      <c r="C57" s="22">
        <v>3380222.8617336066</v>
      </c>
      <c r="D57" s="34">
        <v>481393.4079955619</v>
      </c>
      <c r="E57" s="29">
        <f t="shared" si="0"/>
        <v>3861616.2697291686</v>
      </c>
      <c r="F57" s="111">
        <v>0</v>
      </c>
      <c r="G57" s="60">
        <v>766327.6599999999</v>
      </c>
      <c r="H57" s="61">
        <v>127847.1</v>
      </c>
      <c r="I57" s="61">
        <v>8142.24</v>
      </c>
      <c r="J57" s="62">
        <f t="shared" si="1"/>
        <v>902316.9999999999</v>
      </c>
      <c r="K57" s="114">
        <v>0</v>
      </c>
      <c r="L57" s="63">
        <v>413070.1900000001</v>
      </c>
      <c r="N57" s="53" t="s">
        <v>20</v>
      </c>
      <c r="O57" s="54" t="s">
        <v>59</v>
      </c>
      <c r="P57" s="22">
        <v>2728488.6140994476</v>
      </c>
      <c r="Q57" s="34">
        <v>222289.30167600536</v>
      </c>
      <c r="R57" s="29">
        <f t="shared" si="2"/>
        <v>2950777.9157754527</v>
      </c>
      <c r="S57" s="111">
        <v>0</v>
      </c>
      <c r="T57" s="60">
        <v>417952.4199999999</v>
      </c>
      <c r="U57" s="61">
        <v>105681.69</v>
      </c>
      <c r="V57" s="61">
        <v>13697.539999999999</v>
      </c>
      <c r="W57" s="130">
        <f t="shared" si="9"/>
        <v>537331.6499999999</v>
      </c>
      <c r="X57" s="111">
        <v>0</v>
      </c>
      <c r="Y57" s="131">
        <v>297072.20999999996</v>
      </c>
      <c r="AA57" s="53" t="s">
        <v>20</v>
      </c>
      <c r="AB57" s="54" t="s">
        <v>59</v>
      </c>
      <c r="AC57" s="117">
        <f t="shared" si="10"/>
        <v>0.2388627331139761</v>
      </c>
      <c r="AD57" s="67">
        <f t="shared" si="10"/>
        <v>1.165616628267653</v>
      </c>
      <c r="AE57" s="65">
        <f t="shared" si="11"/>
        <v>0.30867736574961824</v>
      </c>
      <c r="AF57" s="114">
        <v>0</v>
      </c>
      <c r="AG57" s="64">
        <f t="shared" si="12"/>
        <v>0.8335284671877246</v>
      </c>
      <c r="AH57" s="66">
        <f t="shared" si="13"/>
        <v>0.2097374672944765</v>
      </c>
      <c r="AI57" s="67">
        <f t="shared" si="14"/>
        <v>-0.40556917519496194</v>
      </c>
      <c r="AJ57" s="68">
        <f t="shared" si="15"/>
        <v>0.6792552606942102</v>
      </c>
      <c r="AK57" s="114">
        <v>0</v>
      </c>
      <c r="AL57" s="107">
        <f t="shared" si="15"/>
        <v>0.39047065358284505</v>
      </c>
    </row>
    <row r="58" spans="1:38" ht="13.5">
      <c r="A58" s="53" t="s">
        <v>46</v>
      </c>
      <c r="B58" s="54" t="s">
        <v>62</v>
      </c>
      <c r="C58" s="22">
        <v>2071441.7737835434</v>
      </c>
      <c r="D58" s="34">
        <v>295003.7484908943</v>
      </c>
      <c r="E58" s="29">
        <f t="shared" si="0"/>
        <v>2366445.522274438</v>
      </c>
      <c r="F58" s="111">
        <v>0</v>
      </c>
      <c r="G58" s="60">
        <v>158489.99999999997</v>
      </c>
      <c r="H58" s="61">
        <v>13123.5</v>
      </c>
      <c r="I58" s="61">
        <v>15888.95</v>
      </c>
      <c r="J58" s="62">
        <f t="shared" si="1"/>
        <v>187502.44999999998</v>
      </c>
      <c r="K58" s="114">
        <v>0</v>
      </c>
      <c r="L58" s="63">
        <v>253134.45</v>
      </c>
      <c r="N58" s="53" t="s">
        <v>46</v>
      </c>
      <c r="O58" s="54" t="s">
        <v>62</v>
      </c>
      <c r="P58" s="22">
        <v>1634724.046746987</v>
      </c>
      <c r="Q58" s="34">
        <v>133180.56923770503</v>
      </c>
      <c r="R58" s="29">
        <f t="shared" si="2"/>
        <v>1767904.615984692</v>
      </c>
      <c r="S58" s="111">
        <v>0</v>
      </c>
      <c r="T58" s="60">
        <v>89087.75000000003</v>
      </c>
      <c r="U58" s="61">
        <v>9075.51</v>
      </c>
      <c r="V58" s="61">
        <v>55614.88</v>
      </c>
      <c r="W58" s="130">
        <f t="shared" si="9"/>
        <v>153778.14</v>
      </c>
      <c r="X58" s="111">
        <v>0</v>
      </c>
      <c r="Y58" s="131">
        <v>177985.37</v>
      </c>
      <c r="AA58" s="53" t="s">
        <v>46</v>
      </c>
      <c r="AB58" s="54" t="s">
        <v>62</v>
      </c>
      <c r="AC58" s="117">
        <f t="shared" si="10"/>
        <v>0.2671507328136522</v>
      </c>
      <c r="AD58" s="67">
        <f t="shared" si="10"/>
        <v>1.2150659828188748</v>
      </c>
      <c r="AE58" s="65">
        <f t="shared" si="11"/>
        <v>0.3385595019538816</v>
      </c>
      <c r="AF58" s="114">
        <v>0</v>
      </c>
      <c r="AG58" s="64">
        <f t="shared" si="12"/>
        <v>0.7790324707942442</v>
      </c>
      <c r="AH58" s="66">
        <f t="shared" si="13"/>
        <v>0.4460344377340777</v>
      </c>
      <c r="AI58" s="67">
        <f t="shared" si="14"/>
        <v>-0.7143039776405163</v>
      </c>
      <c r="AJ58" s="68">
        <f t="shared" si="15"/>
        <v>0.21930496753309647</v>
      </c>
      <c r="AK58" s="114">
        <v>0</v>
      </c>
      <c r="AL58" s="107">
        <f t="shared" si="15"/>
        <v>0.4222205454302228</v>
      </c>
    </row>
    <row r="59" spans="1:38" ht="13.5">
      <c r="A59" s="53" t="s">
        <v>94</v>
      </c>
      <c r="B59" s="54" t="s">
        <v>59</v>
      </c>
      <c r="C59" s="22">
        <v>2466477.9138674596</v>
      </c>
      <c r="D59" s="34">
        <v>351262.69990774785</v>
      </c>
      <c r="E59" s="29">
        <f t="shared" si="0"/>
        <v>2817740.6137752077</v>
      </c>
      <c r="F59" s="111">
        <v>0</v>
      </c>
      <c r="G59" s="60">
        <v>439408.77</v>
      </c>
      <c r="H59" s="61">
        <v>9878.880000000001</v>
      </c>
      <c r="I59" s="61">
        <v>31556.019999999997</v>
      </c>
      <c r="J59" s="62">
        <f t="shared" si="1"/>
        <v>480843.67000000004</v>
      </c>
      <c r="K59" s="114">
        <v>0</v>
      </c>
      <c r="L59" s="63">
        <v>301408.70000000007</v>
      </c>
      <c r="N59" s="53" t="s">
        <v>94</v>
      </c>
      <c r="O59" s="54" t="s">
        <v>59</v>
      </c>
      <c r="P59" s="22">
        <v>1965679.5266099852</v>
      </c>
      <c r="Q59" s="34">
        <v>160143.43143343917</v>
      </c>
      <c r="R59" s="29">
        <f t="shared" si="2"/>
        <v>2125822.9580434244</v>
      </c>
      <c r="S59" s="111">
        <v>0</v>
      </c>
      <c r="T59" s="60">
        <v>247615.77</v>
      </c>
      <c r="U59" s="61">
        <v>8175.879999999999</v>
      </c>
      <c r="V59" s="61">
        <v>21992.11</v>
      </c>
      <c r="W59" s="130">
        <f t="shared" si="9"/>
        <v>277783.76</v>
      </c>
      <c r="X59" s="111">
        <v>0</v>
      </c>
      <c r="Y59" s="131">
        <v>214019.15000000005</v>
      </c>
      <c r="AA59" s="53" t="s">
        <v>94</v>
      </c>
      <c r="AB59" s="54" t="s">
        <v>59</v>
      </c>
      <c r="AC59" s="117">
        <f t="shared" si="10"/>
        <v>0.2547711264618766</v>
      </c>
      <c r="AD59" s="67">
        <f t="shared" si="10"/>
        <v>1.1934255858239435</v>
      </c>
      <c r="AE59" s="65">
        <f t="shared" si="11"/>
        <v>0.3254822576422891</v>
      </c>
      <c r="AF59" s="114">
        <v>0</v>
      </c>
      <c r="AG59" s="64">
        <f t="shared" si="12"/>
        <v>0.7745589063249083</v>
      </c>
      <c r="AH59" s="66">
        <f t="shared" si="13"/>
        <v>0.2082956207772133</v>
      </c>
      <c r="AI59" s="67">
        <f t="shared" si="14"/>
        <v>0.43487914529347105</v>
      </c>
      <c r="AJ59" s="68">
        <f t="shared" si="15"/>
        <v>0.7309999331854391</v>
      </c>
      <c r="AK59" s="114">
        <v>0</v>
      </c>
      <c r="AL59" s="107">
        <f t="shared" si="15"/>
        <v>0.4083258437387496</v>
      </c>
    </row>
    <row r="60" spans="1:38" ht="13.5">
      <c r="A60" s="53" t="s">
        <v>83</v>
      </c>
      <c r="B60" s="54" t="s">
        <v>63</v>
      </c>
      <c r="C60" s="22">
        <v>5461845.0075532915</v>
      </c>
      <c r="D60" s="34">
        <v>777846.9910653003</v>
      </c>
      <c r="E60" s="29">
        <f t="shared" si="0"/>
        <v>6239691.998618592</v>
      </c>
      <c r="F60" s="111">
        <v>0</v>
      </c>
      <c r="G60" s="60">
        <v>2012065.8399999996</v>
      </c>
      <c r="H60" s="61">
        <v>164476.99</v>
      </c>
      <c r="I60" s="61">
        <v>425415.65</v>
      </c>
      <c r="J60" s="62">
        <f t="shared" si="1"/>
        <v>2601958.4799999995</v>
      </c>
      <c r="K60" s="114">
        <v>0</v>
      </c>
      <c r="L60" s="63">
        <v>667448.7400000001</v>
      </c>
      <c r="N60" s="53" t="s">
        <v>83</v>
      </c>
      <c r="O60" s="54" t="s">
        <v>63</v>
      </c>
      <c r="P60" s="22">
        <v>4455512.1996527035</v>
      </c>
      <c r="Q60" s="34">
        <v>362989.4918204058</v>
      </c>
      <c r="R60" s="29">
        <f t="shared" si="2"/>
        <v>4818501.69147311</v>
      </c>
      <c r="S60" s="111">
        <v>0</v>
      </c>
      <c r="T60" s="60">
        <v>1052648.31</v>
      </c>
      <c r="U60" s="61">
        <v>151504.22</v>
      </c>
      <c r="V60" s="61">
        <v>298967.32</v>
      </c>
      <c r="W60" s="130">
        <f t="shared" si="9"/>
        <v>1503119.85</v>
      </c>
      <c r="X60" s="111">
        <v>0</v>
      </c>
      <c r="Y60" s="131">
        <v>485106.9699999999</v>
      </c>
      <c r="AA60" s="53" t="s">
        <v>83</v>
      </c>
      <c r="AB60" s="54" t="s">
        <v>63</v>
      </c>
      <c r="AC60" s="117">
        <f t="shared" si="10"/>
        <v>0.2258624290107496</v>
      </c>
      <c r="AD60" s="67">
        <f t="shared" si="10"/>
        <v>1.1428912092313435</v>
      </c>
      <c r="AE60" s="65">
        <f t="shared" si="11"/>
        <v>0.29494444500464545</v>
      </c>
      <c r="AF60" s="114">
        <v>0</v>
      </c>
      <c r="AG60" s="64">
        <f t="shared" si="12"/>
        <v>0.9114321667414254</v>
      </c>
      <c r="AH60" s="66">
        <f t="shared" si="13"/>
        <v>0.08562645977782002</v>
      </c>
      <c r="AI60" s="67">
        <f t="shared" si="14"/>
        <v>0.4229503411944824</v>
      </c>
      <c r="AJ60" s="68">
        <f t="shared" si="15"/>
        <v>0.7310385994836004</v>
      </c>
      <c r="AK60" s="114">
        <v>0</v>
      </c>
      <c r="AL60" s="107">
        <f t="shared" si="15"/>
        <v>0.3758795096265062</v>
      </c>
    </row>
    <row r="61" spans="1:38" ht="13.5">
      <c r="A61" s="53" t="s">
        <v>84</v>
      </c>
      <c r="B61" s="54" t="s">
        <v>62</v>
      </c>
      <c r="C61" s="22">
        <v>3792037.7631363496</v>
      </c>
      <c r="D61" s="34">
        <v>540041.9015886587</v>
      </c>
      <c r="E61" s="29">
        <f t="shared" si="0"/>
        <v>4332079.664725008</v>
      </c>
      <c r="F61" s="111">
        <v>0</v>
      </c>
      <c r="G61" s="60">
        <v>1271438.2200000002</v>
      </c>
      <c r="H61" s="61">
        <v>23654.98</v>
      </c>
      <c r="I61" s="61">
        <v>326784.7700000001</v>
      </c>
      <c r="J61" s="62">
        <f t="shared" si="1"/>
        <v>1621877.9700000002</v>
      </c>
      <c r="K61" s="114">
        <v>0</v>
      </c>
      <c r="L61" s="63">
        <v>463394.82999999996</v>
      </c>
      <c r="N61" s="53" t="s">
        <v>84</v>
      </c>
      <c r="O61" s="54" t="s">
        <v>62</v>
      </c>
      <c r="P61" s="22">
        <v>3013504.779533789</v>
      </c>
      <c r="Q61" s="34">
        <v>245509.4991338143</v>
      </c>
      <c r="R61" s="29">
        <f t="shared" si="2"/>
        <v>3259014.278667603</v>
      </c>
      <c r="S61" s="111">
        <v>0</v>
      </c>
      <c r="T61" s="60">
        <v>712353.2700000001</v>
      </c>
      <c r="U61" s="61">
        <v>18811</v>
      </c>
      <c r="V61" s="61">
        <v>170022.95</v>
      </c>
      <c r="W61" s="130">
        <f t="shared" si="9"/>
        <v>901187.2200000002</v>
      </c>
      <c r="X61" s="111">
        <v>0</v>
      </c>
      <c r="Y61" s="131">
        <v>328104.18</v>
      </c>
      <c r="AA61" s="53" t="s">
        <v>84</v>
      </c>
      <c r="AB61" s="54" t="s">
        <v>62</v>
      </c>
      <c r="AC61" s="117">
        <f t="shared" si="10"/>
        <v>0.2583480168639405</v>
      </c>
      <c r="AD61" s="67">
        <f t="shared" si="10"/>
        <v>1.1996782344226538</v>
      </c>
      <c r="AE61" s="65">
        <f t="shared" si="11"/>
        <v>0.32926071943941015</v>
      </c>
      <c r="AF61" s="114">
        <v>0</v>
      </c>
      <c r="AG61" s="64">
        <f t="shared" si="12"/>
        <v>0.7848422595154227</v>
      </c>
      <c r="AH61" s="66">
        <f t="shared" si="13"/>
        <v>0.25750784115676995</v>
      </c>
      <c r="AI61" s="67">
        <f t="shared" si="14"/>
        <v>0.9220038824170504</v>
      </c>
      <c r="AJ61" s="68">
        <f t="shared" si="15"/>
        <v>0.7997125724885443</v>
      </c>
      <c r="AK61" s="114">
        <v>0</v>
      </c>
      <c r="AL61" s="107">
        <f t="shared" si="15"/>
        <v>0.41234052550016265</v>
      </c>
    </row>
    <row r="62" spans="1:38" ht="13.5">
      <c r="A62" s="53" t="s">
        <v>36</v>
      </c>
      <c r="B62" s="54" t="s">
        <v>62</v>
      </c>
      <c r="C62" s="22">
        <v>2041541.644062579</v>
      </c>
      <c r="D62" s="34">
        <v>290745.53063525195</v>
      </c>
      <c r="E62" s="29">
        <f t="shared" si="0"/>
        <v>2332287.174697831</v>
      </c>
      <c r="F62" s="111">
        <v>0</v>
      </c>
      <c r="G62" s="60">
        <v>177164.04</v>
      </c>
      <c r="H62" s="61">
        <v>27339.589999999997</v>
      </c>
      <c r="I62" s="61">
        <v>43562.58</v>
      </c>
      <c r="J62" s="62">
        <f t="shared" si="1"/>
        <v>248066.21000000002</v>
      </c>
      <c r="K62" s="114">
        <v>0</v>
      </c>
      <c r="L62" s="63">
        <v>249480.62000000002</v>
      </c>
      <c r="N62" s="53" t="s">
        <v>36</v>
      </c>
      <c r="O62" s="54" t="s">
        <v>62</v>
      </c>
      <c r="P62" s="22">
        <v>1610010.619744136</v>
      </c>
      <c r="Q62" s="34">
        <v>131167.17236952795</v>
      </c>
      <c r="R62" s="29">
        <f t="shared" si="2"/>
        <v>1741177.7921136639</v>
      </c>
      <c r="S62" s="111">
        <v>0</v>
      </c>
      <c r="T62" s="60">
        <v>93485.48999999999</v>
      </c>
      <c r="U62" s="61">
        <v>10713.84</v>
      </c>
      <c r="V62" s="61">
        <v>10857.77</v>
      </c>
      <c r="W62" s="130">
        <f t="shared" si="9"/>
        <v>115057.09999999999</v>
      </c>
      <c r="X62" s="111">
        <v>0</v>
      </c>
      <c r="Y62" s="131">
        <v>175294.66000000003</v>
      </c>
      <c r="AA62" s="53" t="s">
        <v>36</v>
      </c>
      <c r="AB62" s="54" t="s">
        <v>62</v>
      </c>
      <c r="AC62" s="117">
        <f t="shared" si="10"/>
        <v>0.26802992416722193</v>
      </c>
      <c r="AD62" s="67">
        <f t="shared" si="10"/>
        <v>1.2166028693227848</v>
      </c>
      <c r="AE62" s="65">
        <f t="shared" si="11"/>
        <v>0.339488239088211</v>
      </c>
      <c r="AF62" s="114">
        <v>0</v>
      </c>
      <c r="AG62" s="64">
        <f t="shared" si="12"/>
        <v>0.8950966615246925</v>
      </c>
      <c r="AH62" s="66">
        <f t="shared" si="13"/>
        <v>1.5518012215974846</v>
      </c>
      <c r="AI62" s="67">
        <f t="shared" si="14"/>
        <v>3.0121111425274254</v>
      </c>
      <c r="AJ62" s="68">
        <f t="shared" si="15"/>
        <v>1.156026964003091</v>
      </c>
      <c r="AK62" s="114">
        <v>0</v>
      </c>
      <c r="AL62" s="107">
        <f t="shared" si="15"/>
        <v>0.42320718725829964</v>
      </c>
    </row>
    <row r="63" spans="1:38" ht="13.5">
      <c r="A63" s="53" t="s">
        <v>85</v>
      </c>
      <c r="B63" s="54" t="s">
        <v>62</v>
      </c>
      <c r="C63" s="22">
        <v>4662346.4569816245</v>
      </c>
      <c r="D63" s="34">
        <v>663986.6488067375</v>
      </c>
      <c r="E63" s="29">
        <f t="shared" si="0"/>
        <v>5326333.105788362</v>
      </c>
      <c r="F63" s="111">
        <v>0</v>
      </c>
      <c r="G63" s="60">
        <v>1364008.1800000002</v>
      </c>
      <c r="H63" s="61">
        <v>70943.58000000002</v>
      </c>
      <c r="I63" s="61">
        <v>737876.3800000001</v>
      </c>
      <c r="J63" s="62">
        <f t="shared" si="1"/>
        <v>2172828.1400000006</v>
      </c>
      <c r="K63" s="114">
        <v>0</v>
      </c>
      <c r="L63" s="63">
        <v>569748.3499999999</v>
      </c>
      <c r="N63" s="53" t="s">
        <v>85</v>
      </c>
      <c r="O63" s="54" t="s">
        <v>62</v>
      </c>
      <c r="P63" s="22">
        <v>3674183.0744092795</v>
      </c>
      <c r="Q63" s="34">
        <v>299334.79862066556</v>
      </c>
      <c r="R63" s="29">
        <f t="shared" si="2"/>
        <v>3973517.873029945</v>
      </c>
      <c r="S63" s="111">
        <v>0</v>
      </c>
      <c r="T63" s="60">
        <v>733003.3799999998</v>
      </c>
      <c r="U63" s="61">
        <v>49587.67999999999</v>
      </c>
      <c r="V63" s="61">
        <v>394958.16000000003</v>
      </c>
      <c r="W63" s="130">
        <f t="shared" si="9"/>
        <v>1177549.2199999997</v>
      </c>
      <c r="X63" s="111">
        <v>0</v>
      </c>
      <c r="Y63" s="131">
        <v>400037.4599999999</v>
      </c>
      <c r="AA63" s="53" t="s">
        <v>85</v>
      </c>
      <c r="AB63" s="54" t="s">
        <v>62</v>
      </c>
      <c r="AC63" s="117">
        <f t="shared" si="10"/>
        <v>0.26894778038005573</v>
      </c>
      <c r="AD63" s="67">
        <f t="shared" si="10"/>
        <v>1.2182073446401396</v>
      </c>
      <c r="AE63" s="65">
        <f t="shared" si="11"/>
        <v>0.3404578199938606</v>
      </c>
      <c r="AF63" s="114">
        <v>0</v>
      </c>
      <c r="AG63" s="64">
        <f t="shared" si="12"/>
        <v>0.8608484179158908</v>
      </c>
      <c r="AH63" s="66">
        <f t="shared" si="13"/>
        <v>0.4306694727400038</v>
      </c>
      <c r="AI63" s="67">
        <f t="shared" si="14"/>
        <v>0.868239359834976</v>
      </c>
      <c r="AJ63" s="68">
        <f t="shared" si="15"/>
        <v>0.8452121602186624</v>
      </c>
      <c r="AK63" s="114">
        <v>0</v>
      </c>
      <c r="AL63" s="107">
        <f t="shared" si="15"/>
        <v>0.42423749515857834</v>
      </c>
    </row>
    <row r="64" spans="1:38" ht="13.5">
      <c r="A64" s="53" t="s">
        <v>21</v>
      </c>
      <c r="B64" s="54" t="s">
        <v>63</v>
      </c>
      <c r="C64" s="22">
        <v>2161933.969660359</v>
      </c>
      <c r="D64" s="34">
        <v>307891.1669695092</v>
      </c>
      <c r="E64" s="29">
        <f t="shared" si="0"/>
        <v>2469825.1366298683</v>
      </c>
      <c r="F64" s="111">
        <v>0</v>
      </c>
      <c r="G64" s="60">
        <v>199597.73999999996</v>
      </c>
      <c r="H64" s="61">
        <v>30221.41</v>
      </c>
      <c r="I64" s="61">
        <v>28248.140000000003</v>
      </c>
      <c r="J64" s="62">
        <f t="shared" si="1"/>
        <v>258067.28999999998</v>
      </c>
      <c r="K64" s="114">
        <v>0</v>
      </c>
      <c r="L64" s="63">
        <v>264192.8</v>
      </c>
      <c r="N64" s="53" t="s">
        <v>21</v>
      </c>
      <c r="O64" s="54" t="s">
        <v>63</v>
      </c>
      <c r="P64" s="22">
        <v>1755194.487136797</v>
      </c>
      <c r="Q64" s="34">
        <v>142995.26662308894</v>
      </c>
      <c r="R64" s="29">
        <f t="shared" si="2"/>
        <v>1898189.753759886</v>
      </c>
      <c r="S64" s="111">
        <v>0</v>
      </c>
      <c r="T64" s="60">
        <v>110014.14000000001</v>
      </c>
      <c r="U64" s="61">
        <v>16984.57</v>
      </c>
      <c r="V64" s="61">
        <v>8785.64</v>
      </c>
      <c r="W64" s="130">
        <f t="shared" si="9"/>
        <v>135784.35000000003</v>
      </c>
      <c r="X64" s="111">
        <v>0</v>
      </c>
      <c r="Y64" s="131">
        <v>191101.96</v>
      </c>
      <c r="AA64" s="53" t="s">
        <v>21</v>
      </c>
      <c r="AB64" s="54" t="s">
        <v>63</v>
      </c>
      <c r="AC64" s="117">
        <f t="shared" si="10"/>
        <v>0.23173470832116472</v>
      </c>
      <c r="AD64" s="67">
        <f t="shared" si="10"/>
        <v>1.1531563543362426</v>
      </c>
      <c r="AE64" s="65">
        <f t="shared" si="11"/>
        <v>0.3011476496160099</v>
      </c>
      <c r="AF64" s="114">
        <v>0</v>
      </c>
      <c r="AG64" s="64">
        <f t="shared" si="12"/>
        <v>0.8142916901409214</v>
      </c>
      <c r="AH64" s="66">
        <f t="shared" si="13"/>
        <v>0.7793450172715588</v>
      </c>
      <c r="AI64" s="67">
        <f t="shared" si="14"/>
        <v>2.215262633114947</v>
      </c>
      <c r="AJ64" s="68">
        <f t="shared" si="15"/>
        <v>0.9005672597762548</v>
      </c>
      <c r="AK64" s="114">
        <v>0</v>
      </c>
      <c r="AL64" s="107">
        <f t="shared" si="15"/>
        <v>0.3824703838725674</v>
      </c>
    </row>
    <row r="65" spans="1:38" ht="13.5">
      <c r="A65" s="53" t="s">
        <v>47</v>
      </c>
      <c r="B65" s="54" t="s">
        <v>62</v>
      </c>
      <c r="C65" s="22">
        <v>2019182.5306646824</v>
      </c>
      <c r="D65" s="34">
        <v>287561.2643194942</v>
      </c>
      <c r="E65" s="29">
        <f t="shared" si="0"/>
        <v>2306743.7949841768</v>
      </c>
      <c r="F65" s="111">
        <v>0</v>
      </c>
      <c r="G65" s="60">
        <v>85892.08</v>
      </c>
      <c r="H65" s="61">
        <v>11442.97</v>
      </c>
      <c r="I65" s="61">
        <v>25069.070000000003</v>
      </c>
      <c r="J65" s="62">
        <f t="shared" si="1"/>
        <v>122404.12000000001</v>
      </c>
      <c r="K65" s="114">
        <v>0</v>
      </c>
      <c r="L65" s="63">
        <v>246748.25999999998</v>
      </c>
      <c r="N65" s="53" t="s">
        <v>47</v>
      </c>
      <c r="O65" s="54" t="s">
        <v>62</v>
      </c>
      <c r="P65" s="22">
        <v>1611904.7145144267</v>
      </c>
      <c r="Q65" s="34">
        <v>131321.48380832977</v>
      </c>
      <c r="R65" s="29">
        <f t="shared" si="2"/>
        <v>1743226.1983227564</v>
      </c>
      <c r="S65" s="111">
        <v>0</v>
      </c>
      <c r="T65" s="60">
        <v>45489.170000000006</v>
      </c>
      <c r="U65" s="61">
        <v>6720.610000000001</v>
      </c>
      <c r="V65" s="61">
        <v>11360.210000000003</v>
      </c>
      <c r="W65" s="130">
        <f t="shared" si="9"/>
        <v>63569.990000000005</v>
      </c>
      <c r="X65" s="111">
        <v>0</v>
      </c>
      <c r="Y65" s="131">
        <v>175500.86</v>
      </c>
      <c r="AA65" s="53" t="s">
        <v>47</v>
      </c>
      <c r="AB65" s="54" t="s">
        <v>62</v>
      </c>
      <c r="AC65" s="117">
        <f t="shared" si="10"/>
        <v>0.25266866737401705</v>
      </c>
      <c r="AD65" s="67">
        <f t="shared" si="10"/>
        <v>1.1897503438143002</v>
      </c>
      <c r="AE65" s="65">
        <f t="shared" si="11"/>
        <v>0.3232613169786045</v>
      </c>
      <c r="AF65" s="114">
        <v>0</v>
      </c>
      <c r="AG65" s="64">
        <f t="shared" si="12"/>
        <v>0.8881874520902446</v>
      </c>
      <c r="AH65" s="66">
        <f t="shared" si="13"/>
        <v>0.7026683589733667</v>
      </c>
      <c r="AI65" s="67">
        <f t="shared" si="14"/>
        <v>1.20674353731137</v>
      </c>
      <c r="AJ65" s="68">
        <f t="shared" si="15"/>
        <v>0.9255016400034042</v>
      </c>
      <c r="AK65" s="114">
        <v>0</v>
      </c>
      <c r="AL65" s="107">
        <f t="shared" si="15"/>
        <v>0.4059661018185323</v>
      </c>
    </row>
    <row r="66" spans="1:38" ht="13.5">
      <c r="A66" s="53" t="s">
        <v>22</v>
      </c>
      <c r="B66" s="54" t="s">
        <v>62</v>
      </c>
      <c r="C66" s="22">
        <v>4530718.017062473</v>
      </c>
      <c r="D66" s="34">
        <v>645240.8246780523</v>
      </c>
      <c r="E66" s="29">
        <f t="shared" si="0"/>
        <v>5175958.841740525</v>
      </c>
      <c r="F66" s="111">
        <v>0</v>
      </c>
      <c r="G66" s="60">
        <v>1581180.67</v>
      </c>
      <c r="H66" s="61">
        <v>42776.75</v>
      </c>
      <c r="I66" s="61">
        <v>203566.84000000003</v>
      </c>
      <c r="J66" s="62">
        <f t="shared" si="1"/>
        <v>1827524.26</v>
      </c>
      <c r="K66" s="114">
        <v>0</v>
      </c>
      <c r="L66" s="63">
        <v>553663.1000000001</v>
      </c>
      <c r="N66" s="53" t="s">
        <v>22</v>
      </c>
      <c r="O66" s="54" t="s">
        <v>62</v>
      </c>
      <c r="P66" s="22">
        <v>3646884.057719998</v>
      </c>
      <c r="Q66" s="34">
        <v>297110.7543915843</v>
      </c>
      <c r="R66" s="29">
        <f t="shared" si="2"/>
        <v>3943994.8121115826</v>
      </c>
      <c r="S66" s="111">
        <v>0</v>
      </c>
      <c r="T66" s="60">
        <v>887497.7299999999</v>
      </c>
      <c r="U66" s="61">
        <v>34301.35</v>
      </c>
      <c r="V66" s="61">
        <v>103583.20999999999</v>
      </c>
      <c r="W66" s="130">
        <f t="shared" si="9"/>
        <v>1025382.2899999998</v>
      </c>
      <c r="X66" s="111">
        <v>0</v>
      </c>
      <c r="Y66" s="131">
        <v>397065.1999999999</v>
      </c>
      <c r="AA66" s="53" t="s">
        <v>22</v>
      </c>
      <c r="AB66" s="54" t="s">
        <v>62</v>
      </c>
      <c r="AC66" s="117">
        <f t="shared" si="10"/>
        <v>0.24235318297863317</v>
      </c>
      <c r="AD66" s="67">
        <f t="shared" si="10"/>
        <v>1.1717181729061261</v>
      </c>
      <c r="AE66" s="65">
        <f t="shared" si="11"/>
        <v>0.3123645157558814</v>
      </c>
      <c r="AF66" s="114">
        <v>0</v>
      </c>
      <c r="AG66" s="64">
        <f t="shared" si="12"/>
        <v>0.7816165794587442</v>
      </c>
      <c r="AH66" s="66">
        <f t="shared" si="13"/>
        <v>0.24708648493426644</v>
      </c>
      <c r="AI66" s="67">
        <f t="shared" si="14"/>
        <v>0.9652493874248542</v>
      </c>
      <c r="AJ66" s="68">
        <f t="shared" si="15"/>
        <v>0.7822857658288602</v>
      </c>
      <c r="AK66" s="114">
        <v>0</v>
      </c>
      <c r="AL66" s="107">
        <f t="shared" si="15"/>
        <v>0.3943883775259083</v>
      </c>
    </row>
    <row r="67" spans="1:38" ht="13.5">
      <c r="A67" s="53" t="s">
        <v>86</v>
      </c>
      <c r="B67" s="54" t="s">
        <v>59</v>
      </c>
      <c r="C67" s="22">
        <v>2375231.616358337</v>
      </c>
      <c r="D67" s="34">
        <v>338267.88627514447</v>
      </c>
      <c r="E67" s="29">
        <f t="shared" si="0"/>
        <v>2713499.5026334813</v>
      </c>
      <c r="F67" s="111">
        <v>0</v>
      </c>
      <c r="G67" s="60">
        <v>251734.38999999998</v>
      </c>
      <c r="H67" s="61">
        <v>8174.510000000001</v>
      </c>
      <c r="I67" s="61">
        <v>59149.37</v>
      </c>
      <c r="J67" s="62">
        <f t="shared" si="1"/>
        <v>319058.27</v>
      </c>
      <c r="K67" s="114">
        <v>0</v>
      </c>
      <c r="L67" s="63">
        <v>290258.18</v>
      </c>
      <c r="N67" s="53" t="s">
        <v>86</v>
      </c>
      <c r="O67" s="54" t="s">
        <v>59</v>
      </c>
      <c r="P67" s="22">
        <v>1890968.0106707087</v>
      </c>
      <c r="Q67" s="34">
        <v>154056.7024584755</v>
      </c>
      <c r="R67" s="29">
        <f t="shared" si="2"/>
        <v>2045024.7131291842</v>
      </c>
      <c r="S67" s="111">
        <v>0</v>
      </c>
      <c r="T67" s="60">
        <v>138285.52</v>
      </c>
      <c r="U67" s="61">
        <v>13165.08</v>
      </c>
      <c r="V67" s="61">
        <v>33730.96000000001</v>
      </c>
      <c r="W67" s="130">
        <f t="shared" si="9"/>
        <v>185181.56</v>
      </c>
      <c r="X67" s="111">
        <v>0</v>
      </c>
      <c r="Y67" s="131">
        <v>205884.66999999995</v>
      </c>
      <c r="AA67" s="53" t="s">
        <v>86</v>
      </c>
      <c r="AB67" s="54" t="s">
        <v>59</v>
      </c>
      <c r="AC67" s="117">
        <f t="shared" si="10"/>
        <v>0.2560929655895472</v>
      </c>
      <c r="AD67" s="67">
        <f t="shared" si="10"/>
        <v>1.1957362508542677</v>
      </c>
      <c r="AE67" s="65">
        <f t="shared" si="11"/>
        <v>0.32687858743840503</v>
      </c>
      <c r="AF67" s="114">
        <v>0</v>
      </c>
      <c r="AG67" s="64">
        <f t="shared" si="12"/>
        <v>0.8203958736966821</v>
      </c>
      <c r="AH67" s="66">
        <f t="shared" si="13"/>
        <v>-0.37907631400644726</v>
      </c>
      <c r="AI67" s="67">
        <f t="shared" si="14"/>
        <v>0.7535631953552462</v>
      </c>
      <c r="AJ67" s="68">
        <f t="shared" si="15"/>
        <v>0.7229483864376129</v>
      </c>
      <c r="AK67" s="114">
        <v>0</v>
      </c>
      <c r="AL67" s="107">
        <f t="shared" si="15"/>
        <v>0.4098095793144776</v>
      </c>
    </row>
    <row r="68" spans="1:38" ht="13.5">
      <c r="A68" s="53" t="s">
        <v>87</v>
      </c>
      <c r="B68" s="54" t="s">
        <v>62</v>
      </c>
      <c r="C68" s="22">
        <v>2706018.297369714</v>
      </c>
      <c r="D68" s="34">
        <v>385376.7705721814</v>
      </c>
      <c r="E68" s="29">
        <f t="shared" si="0"/>
        <v>3091395.067941895</v>
      </c>
      <c r="F68" s="111">
        <v>0</v>
      </c>
      <c r="G68" s="60">
        <v>317017.48</v>
      </c>
      <c r="H68" s="61">
        <v>45676.490000000005</v>
      </c>
      <c r="I68" s="61">
        <v>146890.44</v>
      </c>
      <c r="J68" s="62">
        <f t="shared" si="1"/>
        <v>509584.41</v>
      </c>
      <c r="K68" s="114">
        <v>0</v>
      </c>
      <c r="L68" s="63">
        <v>330680.99000000005</v>
      </c>
      <c r="N68" s="53" t="s">
        <v>87</v>
      </c>
      <c r="O68" s="54" t="s">
        <v>62</v>
      </c>
      <c r="P68" s="22">
        <v>2169430.006899915</v>
      </c>
      <c r="Q68" s="34">
        <v>176742.93335027157</v>
      </c>
      <c r="R68" s="29">
        <f t="shared" si="2"/>
        <v>2346172.9402501867</v>
      </c>
      <c r="S68" s="111">
        <v>0</v>
      </c>
      <c r="T68" s="60">
        <v>165738.59999999998</v>
      </c>
      <c r="U68" s="61">
        <v>34009.07000000001</v>
      </c>
      <c r="V68" s="61">
        <v>129760.96</v>
      </c>
      <c r="W68" s="130">
        <f t="shared" si="9"/>
        <v>329508.63</v>
      </c>
      <c r="X68" s="111">
        <v>0</v>
      </c>
      <c r="Y68" s="131">
        <v>236203.06000000006</v>
      </c>
      <c r="AA68" s="53" t="s">
        <v>87</v>
      </c>
      <c r="AB68" s="54" t="s">
        <v>62</v>
      </c>
      <c r="AC68" s="117">
        <f t="shared" si="10"/>
        <v>0.24734067877883548</v>
      </c>
      <c r="AD68" s="67">
        <f t="shared" si="10"/>
        <v>1.1804366560355564</v>
      </c>
      <c r="AE68" s="65">
        <f t="shared" si="11"/>
        <v>0.31763307593695167</v>
      </c>
      <c r="AF68" s="114">
        <v>0</v>
      </c>
      <c r="AG68" s="64">
        <f t="shared" si="12"/>
        <v>0.9127558697853126</v>
      </c>
      <c r="AH68" s="66">
        <f t="shared" si="13"/>
        <v>0.3430678933590361</v>
      </c>
      <c r="AI68" s="67">
        <f t="shared" si="14"/>
        <v>0.13200796294971928</v>
      </c>
      <c r="AJ68" s="68">
        <f t="shared" si="15"/>
        <v>0.5464979172169178</v>
      </c>
      <c r="AK68" s="114">
        <v>0</v>
      </c>
      <c r="AL68" s="107">
        <f t="shared" si="15"/>
        <v>0.3999860543720304</v>
      </c>
    </row>
    <row r="69" spans="1:38" ht="13.5">
      <c r="A69" s="53" t="s">
        <v>23</v>
      </c>
      <c r="B69" s="54" t="s">
        <v>62</v>
      </c>
      <c r="C69" s="22">
        <v>1980082.3610295749</v>
      </c>
      <c r="D69" s="34">
        <v>281992.82558519265</v>
      </c>
      <c r="E69" s="29">
        <f t="shared" si="0"/>
        <v>2262075.1866147676</v>
      </c>
      <c r="F69" s="111">
        <v>0</v>
      </c>
      <c r="G69" s="60">
        <v>126239.64000000001</v>
      </c>
      <c r="H69" s="61">
        <v>36571.85999999999</v>
      </c>
      <c r="I69" s="61">
        <v>54884.130000000005</v>
      </c>
      <c r="J69" s="62">
        <f t="shared" si="1"/>
        <v>217695.63</v>
      </c>
      <c r="K69" s="114">
        <v>0</v>
      </c>
      <c r="L69" s="63">
        <v>241970.15000000002</v>
      </c>
      <c r="N69" s="53" t="s">
        <v>23</v>
      </c>
      <c r="O69" s="54" t="s">
        <v>62</v>
      </c>
      <c r="P69" s="22">
        <v>1580667.1833027946</v>
      </c>
      <c r="Q69" s="34">
        <v>128776.56976205728</v>
      </c>
      <c r="R69" s="29">
        <f t="shared" si="2"/>
        <v>1709443.7530648517</v>
      </c>
      <c r="S69" s="111">
        <v>0</v>
      </c>
      <c r="T69" s="60">
        <v>64366.30000000001</v>
      </c>
      <c r="U69" s="61">
        <v>25170.820000000007</v>
      </c>
      <c r="V69" s="61">
        <v>22540.090000000004</v>
      </c>
      <c r="W69" s="130">
        <f t="shared" si="9"/>
        <v>112077.21000000002</v>
      </c>
      <c r="X69" s="111">
        <v>0</v>
      </c>
      <c r="Y69" s="131">
        <v>172099.79</v>
      </c>
      <c r="AA69" s="53" t="s">
        <v>23</v>
      </c>
      <c r="AB69" s="54" t="s">
        <v>62</v>
      </c>
      <c r="AC69" s="117">
        <f t="shared" si="10"/>
        <v>0.2526877143689443</v>
      </c>
      <c r="AD69" s="67">
        <f t="shared" si="10"/>
        <v>1.189783639261674</v>
      </c>
      <c r="AE69" s="65">
        <f t="shared" si="11"/>
        <v>0.32328143734422743</v>
      </c>
      <c r="AF69" s="114">
        <v>0</v>
      </c>
      <c r="AG69" s="64">
        <f t="shared" si="12"/>
        <v>0.9612691734649963</v>
      </c>
      <c r="AH69" s="66">
        <f t="shared" si="13"/>
        <v>0.4529467057489578</v>
      </c>
      <c r="AI69" s="67">
        <f t="shared" si="14"/>
        <v>1.434956115969368</v>
      </c>
      <c r="AJ69" s="68">
        <f t="shared" si="15"/>
        <v>0.9423719594732949</v>
      </c>
      <c r="AK69" s="114">
        <v>0</v>
      </c>
      <c r="AL69" s="107">
        <f t="shared" si="15"/>
        <v>0.40598747970581495</v>
      </c>
    </row>
    <row r="70" spans="1:38" ht="13.5">
      <c r="A70" s="53" t="s">
        <v>35</v>
      </c>
      <c r="B70" s="54" t="s">
        <v>88</v>
      </c>
      <c r="C70" s="22">
        <v>2197716.0921133165</v>
      </c>
      <c r="D70" s="34">
        <v>312987.06702626153</v>
      </c>
      <c r="E70" s="29">
        <f aca="true" t="shared" si="16" ref="E70:E83">+SUM(C70:D70)</f>
        <v>2510703.159139578</v>
      </c>
      <c r="F70" s="111">
        <v>0</v>
      </c>
      <c r="G70" s="60">
        <v>503846.35000000003</v>
      </c>
      <c r="H70" s="61">
        <v>20268.099999999995</v>
      </c>
      <c r="I70" s="61">
        <v>83745.81999999999</v>
      </c>
      <c r="J70" s="62">
        <f aca="true" t="shared" si="17" ref="J70:J81">+G70+H70+I70</f>
        <v>607860.27</v>
      </c>
      <c r="K70" s="114">
        <v>0</v>
      </c>
      <c r="L70" s="63">
        <v>268565.44</v>
      </c>
      <c r="N70" s="53" t="s">
        <v>35</v>
      </c>
      <c r="O70" s="54" t="s">
        <v>88</v>
      </c>
      <c r="P70" s="22">
        <v>1746114.85823794</v>
      </c>
      <c r="Q70" s="34">
        <v>142255.55147200683</v>
      </c>
      <c r="R70" s="29">
        <f aca="true" t="shared" si="18" ref="R70:R83">+SUM(P70:Q70)</f>
        <v>1888370.4097099467</v>
      </c>
      <c r="S70" s="111">
        <v>0</v>
      </c>
      <c r="T70" s="60">
        <v>276557.14999999997</v>
      </c>
      <c r="U70" s="61">
        <v>20784.239999999998</v>
      </c>
      <c r="V70" s="61">
        <v>19320.170000000002</v>
      </c>
      <c r="W70" s="130">
        <f t="shared" si="9"/>
        <v>316661.55999999994</v>
      </c>
      <c r="X70" s="111">
        <v>0</v>
      </c>
      <c r="Y70" s="131">
        <v>190113.38</v>
      </c>
      <c r="AA70" s="53" t="s">
        <v>35</v>
      </c>
      <c r="AB70" s="54" t="s">
        <v>88</v>
      </c>
      <c r="AC70" s="117">
        <f aca="true" t="shared" si="19" ref="AC70:AD84">+C70/P70-1</f>
        <v>0.2586320319907831</v>
      </c>
      <c r="AD70" s="67">
        <f t="shared" si="19"/>
        <v>1.200174712252628</v>
      </c>
      <c r="AE70" s="65">
        <f aca="true" t="shared" si="20" ref="AE70:AE83">+E70/R70-1</f>
        <v>0.3295607399001881</v>
      </c>
      <c r="AF70" s="114">
        <v>0</v>
      </c>
      <c r="AG70" s="64">
        <f aca="true" t="shared" si="21" ref="AG70:AG84">+G70/T70-1</f>
        <v>0.821852553803075</v>
      </c>
      <c r="AH70" s="66">
        <f aca="true" t="shared" si="22" ref="AH70:AH84">+H70/U70-1</f>
        <v>-0.02483323903111223</v>
      </c>
      <c r="AI70" s="67">
        <f aca="true" t="shared" si="23" ref="AI70:AI84">+I70/V70-1</f>
        <v>3.334631631088131</v>
      </c>
      <c r="AJ70" s="68">
        <f aca="true" t="shared" si="24" ref="AJ70:AL84">+J70/W70-1</f>
        <v>0.9195897032781628</v>
      </c>
      <c r="AK70" s="114">
        <v>0</v>
      </c>
      <c r="AL70" s="107">
        <f t="shared" si="24"/>
        <v>0.4126593299219654</v>
      </c>
    </row>
    <row r="71" spans="1:38" ht="13.5">
      <c r="A71" s="53" t="s">
        <v>24</v>
      </c>
      <c r="B71" s="54" t="s">
        <v>63</v>
      </c>
      <c r="C71" s="22">
        <v>3632658.383148307</v>
      </c>
      <c r="D71" s="34">
        <v>517343.9357931981</v>
      </c>
      <c r="E71" s="29">
        <f t="shared" si="16"/>
        <v>4150002.318941505</v>
      </c>
      <c r="F71" s="111">
        <v>0</v>
      </c>
      <c r="G71" s="60">
        <v>941006.98</v>
      </c>
      <c r="H71" s="61">
        <v>74908.34000000001</v>
      </c>
      <c r="I71" s="61">
        <v>305374.26000000007</v>
      </c>
      <c r="J71" s="62">
        <f t="shared" si="17"/>
        <v>1321289.58</v>
      </c>
      <c r="K71" s="114">
        <v>0</v>
      </c>
      <c r="L71" s="63">
        <v>443918.35000000003</v>
      </c>
      <c r="N71" s="53" t="s">
        <v>24</v>
      </c>
      <c r="O71" s="54" t="s">
        <v>63</v>
      </c>
      <c r="P71" s="22">
        <v>2917567.3761687065</v>
      </c>
      <c r="Q71" s="34">
        <v>237693.50228910247</v>
      </c>
      <c r="R71" s="29">
        <f t="shared" si="18"/>
        <v>3155260.878457809</v>
      </c>
      <c r="S71" s="111">
        <v>0</v>
      </c>
      <c r="T71" s="60">
        <v>459397.2199999999</v>
      </c>
      <c r="U71" s="61">
        <v>49771.89</v>
      </c>
      <c r="V71" s="61">
        <v>174908.86999999997</v>
      </c>
      <c r="W71" s="130">
        <f aca="true" t="shared" si="25" ref="W71:W83">+T71+U71+V71</f>
        <v>684077.9799999999</v>
      </c>
      <c r="X71" s="111">
        <v>0</v>
      </c>
      <c r="Y71" s="131">
        <v>317658.70999999996</v>
      </c>
      <c r="AA71" s="53" t="s">
        <v>24</v>
      </c>
      <c r="AB71" s="54" t="s">
        <v>63</v>
      </c>
      <c r="AC71" s="117">
        <f t="shared" si="19"/>
        <v>0.24509836955972686</v>
      </c>
      <c r="AD71" s="67">
        <f t="shared" si="19"/>
        <v>1.1765169464496412</v>
      </c>
      <c r="AE71" s="65">
        <f t="shared" si="20"/>
        <v>0.3152644040545687</v>
      </c>
      <c r="AF71" s="114">
        <v>0</v>
      </c>
      <c r="AG71" s="64">
        <f t="shared" si="21"/>
        <v>1.0483514898065778</v>
      </c>
      <c r="AH71" s="66">
        <f t="shared" si="22"/>
        <v>0.5050330618347025</v>
      </c>
      <c r="AI71" s="67">
        <f t="shared" si="23"/>
        <v>0.7459049389547834</v>
      </c>
      <c r="AJ71" s="68">
        <f t="shared" si="24"/>
        <v>0.9314897111583686</v>
      </c>
      <c r="AK71" s="114">
        <v>0</v>
      </c>
      <c r="AL71" s="107">
        <f t="shared" si="24"/>
        <v>0.39746947281879996</v>
      </c>
    </row>
    <row r="72" spans="1:38" ht="13.5">
      <c r="A72" s="53" t="s">
        <v>89</v>
      </c>
      <c r="B72" s="54" t="s">
        <v>63</v>
      </c>
      <c r="C72" s="22">
        <v>2285304.996705751</v>
      </c>
      <c r="D72" s="34">
        <v>325461.0141620208</v>
      </c>
      <c r="E72" s="29">
        <f t="shared" si="16"/>
        <v>2610766.0108677717</v>
      </c>
      <c r="F72" s="111">
        <v>0</v>
      </c>
      <c r="G72" s="60">
        <v>162432.75000000006</v>
      </c>
      <c r="H72" s="61">
        <v>33265.740000000005</v>
      </c>
      <c r="I72" s="61">
        <v>95506.76000000001</v>
      </c>
      <c r="J72" s="62">
        <f t="shared" si="17"/>
        <v>291205.25000000006</v>
      </c>
      <c r="K72" s="114">
        <v>0</v>
      </c>
      <c r="L72" s="63">
        <v>279269</v>
      </c>
      <c r="N72" s="53" t="s">
        <v>89</v>
      </c>
      <c r="O72" s="54" t="s">
        <v>63</v>
      </c>
      <c r="P72" s="22">
        <v>1943160.8443409645</v>
      </c>
      <c r="Q72" s="34">
        <v>158308.8398832389</v>
      </c>
      <c r="R72" s="29">
        <f t="shared" si="18"/>
        <v>2101469.684224203</v>
      </c>
      <c r="S72" s="111">
        <v>0</v>
      </c>
      <c r="T72" s="60">
        <v>85792.61</v>
      </c>
      <c r="U72" s="61">
        <v>31432.739999999998</v>
      </c>
      <c r="V72" s="61">
        <v>86216.98999999999</v>
      </c>
      <c r="W72" s="130">
        <f t="shared" si="25"/>
        <v>203442.34</v>
      </c>
      <c r="X72" s="111">
        <v>0</v>
      </c>
      <c r="Y72" s="131">
        <v>211567.33</v>
      </c>
      <c r="AA72" s="53" t="s">
        <v>89</v>
      </c>
      <c r="AB72" s="54" t="s">
        <v>63</v>
      </c>
      <c r="AC72" s="117">
        <f t="shared" si="19"/>
        <v>0.1760760841600979</v>
      </c>
      <c r="AD72" s="67">
        <f t="shared" si="19"/>
        <v>1.0558612797748088</v>
      </c>
      <c r="AE72" s="65">
        <f t="shared" si="20"/>
        <v>0.24235245003383654</v>
      </c>
      <c r="AF72" s="114">
        <v>0</v>
      </c>
      <c r="AG72" s="64">
        <f t="shared" si="21"/>
        <v>0.893318666957446</v>
      </c>
      <c r="AH72" s="66">
        <f t="shared" si="22"/>
        <v>0.058314992584165726</v>
      </c>
      <c r="AI72" s="67">
        <f t="shared" si="23"/>
        <v>0.10774871634929517</v>
      </c>
      <c r="AJ72" s="68">
        <f t="shared" si="24"/>
        <v>0.43138960159424067</v>
      </c>
      <c r="AK72" s="114">
        <v>0</v>
      </c>
      <c r="AL72" s="107">
        <f t="shared" si="24"/>
        <v>0.32000058799248454</v>
      </c>
    </row>
    <row r="73" spans="1:38" ht="13.5">
      <c r="A73" s="53" t="s">
        <v>25</v>
      </c>
      <c r="B73" s="54" t="s">
        <v>59</v>
      </c>
      <c r="C73" s="22">
        <v>3791924.647891503</v>
      </c>
      <c r="D73" s="34">
        <v>540025.7923155604</v>
      </c>
      <c r="E73" s="29">
        <f t="shared" si="16"/>
        <v>4331950.440207063</v>
      </c>
      <c r="F73" s="111">
        <v>0</v>
      </c>
      <c r="G73" s="60">
        <v>892404.8800000001</v>
      </c>
      <c r="H73" s="61">
        <v>87990.72</v>
      </c>
      <c r="I73" s="61">
        <v>785234.5200000001</v>
      </c>
      <c r="J73" s="62">
        <f t="shared" si="17"/>
        <v>1765630.12</v>
      </c>
      <c r="K73" s="114">
        <v>0</v>
      </c>
      <c r="L73" s="63">
        <v>463381.01000000007</v>
      </c>
      <c r="N73" s="53" t="s">
        <v>25</v>
      </c>
      <c r="O73" s="54" t="s">
        <v>59</v>
      </c>
      <c r="P73" s="22">
        <v>2938011.5736893136</v>
      </c>
      <c r="Q73" s="34">
        <v>239359.08607299594</v>
      </c>
      <c r="R73" s="29">
        <f t="shared" si="18"/>
        <v>3177370.6597623094</v>
      </c>
      <c r="S73" s="111">
        <v>0</v>
      </c>
      <c r="T73" s="60">
        <v>437522.21</v>
      </c>
      <c r="U73" s="61">
        <v>60071.02</v>
      </c>
      <c r="V73" s="61">
        <v>258130.78999999998</v>
      </c>
      <c r="W73" s="130">
        <f t="shared" si="25"/>
        <v>755724.02</v>
      </c>
      <c r="X73" s="111">
        <v>0</v>
      </c>
      <c r="Y73" s="131">
        <v>319884.63999999996</v>
      </c>
      <c r="AA73" s="53" t="s">
        <v>25</v>
      </c>
      <c r="AB73" s="54" t="s">
        <v>59</v>
      </c>
      <c r="AC73" s="117">
        <f t="shared" si="19"/>
        <v>0.2906431961838447</v>
      </c>
      <c r="AD73" s="67">
        <f t="shared" si="19"/>
        <v>1.2561324124995692</v>
      </c>
      <c r="AE73" s="65">
        <f t="shared" si="20"/>
        <v>0.36337585509495596</v>
      </c>
      <c r="AF73" s="114">
        <v>0</v>
      </c>
      <c r="AG73" s="64">
        <f t="shared" si="21"/>
        <v>1.0396790370939115</v>
      </c>
      <c r="AH73" s="66">
        <f t="shared" si="22"/>
        <v>0.4647781908813935</v>
      </c>
      <c r="AI73" s="67">
        <f t="shared" si="23"/>
        <v>2.0420025445240384</v>
      </c>
      <c r="AJ73" s="68">
        <f t="shared" si="24"/>
        <v>1.3363424653354277</v>
      </c>
      <c r="AK73" s="114">
        <v>0</v>
      </c>
      <c r="AL73" s="107">
        <f t="shared" si="24"/>
        <v>0.4485878721779206</v>
      </c>
    </row>
    <row r="74" spans="1:38" ht="13.5">
      <c r="A74" s="53" t="s">
        <v>26</v>
      </c>
      <c r="B74" s="54" t="s">
        <v>59</v>
      </c>
      <c r="C74" s="22">
        <v>8937310.905447247</v>
      </c>
      <c r="D74" s="34">
        <v>1272804.4070096046</v>
      </c>
      <c r="E74" s="29">
        <f t="shared" si="16"/>
        <v>10210115.312456852</v>
      </c>
      <c r="F74" s="111">
        <v>0</v>
      </c>
      <c r="G74" s="60">
        <v>3532072.49</v>
      </c>
      <c r="H74" s="61">
        <v>256527.88000000003</v>
      </c>
      <c r="I74" s="61">
        <v>1011503.38</v>
      </c>
      <c r="J74" s="62">
        <f t="shared" si="17"/>
        <v>4800103.75</v>
      </c>
      <c r="K74" s="114">
        <v>0</v>
      </c>
      <c r="L74" s="63">
        <v>1092157.8099999998</v>
      </c>
      <c r="N74" s="53" t="s">
        <v>26</v>
      </c>
      <c r="O74" s="54" t="s">
        <v>59</v>
      </c>
      <c r="P74" s="22">
        <v>6894354.63887932</v>
      </c>
      <c r="Q74" s="34">
        <v>561681.3902993087</v>
      </c>
      <c r="R74" s="29">
        <f t="shared" si="18"/>
        <v>7456036.029178629</v>
      </c>
      <c r="S74" s="111">
        <v>0</v>
      </c>
      <c r="T74" s="60">
        <v>1937395.6699999997</v>
      </c>
      <c r="U74" s="61">
        <v>333759.31</v>
      </c>
      <c r="V74" s="61">
        <v>550905.1</v>
      </c>
      <c r="W74" s="130">
        <f t="shared" si="25"/>
        <v>2822060.0799999996</v>
      </c>
      <c r="X74" s="111">
        <v>0</v>
      </c>
      <c r="Y74" s="131">
        <v>750643.0800000001</v>
      </c>
      <c r="AA74" s="53" t="s">
        <v>26</v>
      </c>
      <c r="AB74" s="54" t="s">
        <v>59</v>
      </c>
      <c r="AC74" s="117">
        <f t="shared" si="19"/>
        <v>0.296323060471402</v>
      </c>
      <c r="AD74" s="67">
        <f t="shared" si="19"/>
        <v>1.2660612030093303</v>
      </c>
      <c r="AE74" s="65">
        <f t="shared" si="20"/>
        <v>0.36937580136420256</v>
      </c>
      <c r="AF74" s="114">
        <v>0</v>
      </c>
      <c r="AG74" s="64">
        <f t="shared" si="21"/>
        <v>0.8231033261264595</v>
      </c>
      <c r="AH74" s="66">
        <f t="shared" si="22"/>
        <v>-0.23139857881417591</v>
      </c>
      <c r="AI74" s="67">
        <f t="shared" si="23"/>
        <v>0.8360755418673744</v>
      </c>
      <c r="AJ74" s="68">
        <f t="shared" si="24"/>
        <v>0.7009218846963743</v>
      </c>
      <c r="AK74" s="114">
        <v>0</v>
      </c>
      <c r="AL74" s="107">
        <f t="shared" si="24"/>
        <v>0.4549628699701058</v>
      </c>
    </row>
    <row r="75" spans="1:38" ht="13.5">
      <c r="A75" s="53" t="s">
        <v>27</v>
      </c>
      <c r="B75" s="54" t="s">
        <v>62</v>
      </c>
      <c r="C75" s="22">
        <v>2210686.6401889934</v>
      </c>
      <c r="D75" s="34">
        <v>314834.263674863</v>
      </c>
      <c r="E75" s="29">
        <f t="shared" si="16"/>
        <v>2525520.9038638566</v>
      </c>
      <c r="F75" s="111">
        <v>0</v>
      </c>
      <c r="G75" s="60">
        <v>252638.95</v>
      </c>
      <c r="H75" s="61">
        <v>19907.38</v>
      </c>
      <c r="I75" s="61">
        <v>17381.629999999997</v>
      </c>
      <c r="J75" s="62">
        <f t="shared" si="17"/>
        <v>289927.96</v>
      </c>
      <c r="K75" s="114">
        <v>0</v>
      </c>
      <c r="L75" s="63">
        <v>270150.45</v>
      </c>
      <c r="N75" s="53" t="s">
        <v>27</v>
      </c>
      <c r="O75" s="54" t="s">
        <v>62</v>
      </c>
      <c r="P75" s="22">
        <v>1787995.3981588297</v>
      </c>
      <c r="Q75" s="34">
        <v>145667.548841071</v>
      </c>
      <c r="R75" s="29">
        <f t="shared" si="18"/>
        <v>1933662.9469999007</v>
      </c>
      <c r="S75" s="111">
        <v>0</v>
      </c>
      <c r="T75" s="60">
        <v>137568.53999999998</v>
      </c>
      <c r="U75" s="61">
        <v>18543.02</v>
      </c>
      <c r="V75" s="61">
        <v>32208.289999999997</v>
      </c>
      <c r="W75" s="130">
        <f t="shared" si="25"/>
        <v>188319.84999999998</v>
      </c>
      <c r="X75" s="111">
        <v>0</v>
      </c>
      <c r="Y75" s="131">
        <v>194673.22999999998</v>
      </c>
      <c r="AA75" s="53" t="s">
        <v>27</v>
      </c>
      <c r="AB75" s="54" t="s">
        <v>62</v>
      </c>
      <c r="AC75" s="117">
        <f t="shared" si="19"/>
        <v>0.23640510622422517</v>
      </c>
      <c r="AD75" s="67">
        <f t="shared" si="19"/>
        <v>1.161320528694826</v>
      </c>
      <c r="AE75" s="65">
        <f t="shared" si="20"/>
        <v>0.30608124222591626</v>
      </c>
      <c r="AF75" s="114">
        <v>0</v>
      </c>
      <c r="AG75" s="64">
        <f t="shared" si="21"/>
        <v>0.8364587572129503</v>
      </c>
      <c r="AH75" s="66">
        <f t="shared" si="22"/>
        <v>0.07357809030028561</v>
      </c>
      <c r="AI75" s="67">
        <f t="shared" si="23"/>
        <v>-0.46033676423057546</v>
      </c>
      <c r="AJ75" s="68">
        <f t="shared" si="24"/>
        <v>0.5395507165070494</v>
      </c>
      <c r="AK75" s="114">
        <v>0</v>
      </c>
      <c r="AL75" s="107">
        <f t="shared" si="24"/>
        <v>0.3877123731907055</v>
      </c>
    </row>
    <row r="76" spans="1:38" ht="13.5">
      <c r="A76" s="53" t="s">
        <v>32</v>
      </c>
      <c r="B76" s="54" t="s">
        <v>59</v>
      </c>
      <c r="C76" s="22">
        <v>2477412.3875359083</v>
      </c>
      <c r="D76" s="34">
        <v>352819.92964058043</v>
      </c>
      <c r="E76" s="29">
        <f t="shared" si="16"/>
        <v>2830232.3171764887</v>
      </c>
      <c r="F76" s="111">
        <v>0</v>
      </c>
      <c r="G76" s="60">
        <v>415841.30000000005</v>
      </c>
      <c r="H76" s="61">
        <v>31293.479999999996</v>
      </c>
      <c r="I76" s="61">
        <v>86261.11999999997</v>
      </c>
      <c r="J76" s="62">
        <f t="shared" si="17"/>
        <v>533395.9</v>
      </c>
      <c r="K76" s="114">
        <v>0</v>
      </c>
      <c r="L76" s="63">
        <v>302744.93</v>
      </c>
      <c r="N76" s="53" t="s">
        <v>32</v>
      </c>
      <c r="O76" s="54" t="s">
        <v>59</v>
      </c>
      <c r="P76" s="22">
        <v>1946678.448914363</v>
      </c>
      <c r="Q76" s="34">
        <v>158595.4182695853</v>
      </c>
      <c r="R76" s="29">
        <f t="shared" si="18"/>
        <v>2105273.8671839484</v>
      </c>
      <c r="S76" s="111">
        <v>0</v>
      </c>
      <c r="T76" s="60">
        <v>228841.48</v>
      </c>
      <c r="U76" s="61">
        <v>32996.81</v>
      </c>
      <c r="V76" s="61">
        <v>79383.47</v>
      </c>
      <c r="W76" s="130">
        <f t="shared" si="25"/>
        <v>341221.76</v>
      </c>
      <c r="X76" s="111">
        <v>0</v>
      </c>
      <c r="Y76" s="131">
        <v>211950.33</v>
      </c>
      <c r="AA76" s="53" t="s">
        <v>32</v>
      </c>
      <c r="AB76" s="54" t="s">
        <v>59</v>
      </c>
      <c r="AC76" s="117">
        <f t="shared" si="19"/>
        <v>0.272635647103161</v>
      </c>
      <c r="AD76" s="67">
        <f t="shared" si="19"/>
        <v>1.2246539874238134</v>
      </c>
      <c r="AE76" s="65">
        <f t="shared" si="20"/>
        <v>0.3443535120503147</v>
      </c>
      <c r="AF76" s="114">
        <v>0</v>
      </c>
      <c r="AG76" s="64">
        <f t="shared" si="21"/>
        <v>0.8171587598542014</v>
      </c>
      <c r="AH76" s="66">
        <f t="shared" si="22"/>
        <v>-0.0516210506409559</v>
      </c>
      <c r="AI76" s="67">
        <f t="shared" si="23"/>
        <v>0.0866383139966036</v>
      </c>
      <c r="AJ76" s="68">
        <f t="shared" si="24"/>
        <v>0.5631942699082262</v>
      </c>
      <c r="AK76" s="114">
        <v>0</v>
      </c>
      <c r="AL76" s="107">
        <f t="shared" si="24"/>
        <v>0.42837678054098816</v>
      </c>
    </row>
    <row r="77" spans="1:38" ht="13.5">
      <c r="A77" s="53" t="s">
        <v>29</v>
      </c>
      <c r="B77" s="54" t="s">
        <v>88</v>
      </c>
      <c r="C77" s="22">
        <v>2024838.2929069833</v>
      </c>
      <c r="D77" s="34">
        <v>288366.7279744076</v>
      </c>
      <c r="E77" s="29">
        <f t="shared" si="16"/>
        <v>2313205.020881391</v>
      </c>
      <c r="F77" s="111">
        <v>0</v>
      </c>
      <c r="G77" s="60">
        <v>150706.08000000002</v>
      </c>
      <c r="H77" s="61">
        <v>17461.84</v>
      </c>
      <c r="I77" s="61">
        <v>8833.53</v>
      </c>
      <c r="J77" s="62">
        <f t="shared" si="17"/>
        <v>177001.45</v>
      </c>
      <c r="K77" s="114">
        <v>0</v>
      </c>
      <c r="L77" s="63">
        <v>247439.40999999997</v>
      </c>
      <c r="N77" s="53" t="s">
        <v>29</v>
      </c>
      <c r="O77" s="54" t="s">
        <v>88</v>
      </c>
      <c r="P77" s="22">
        <v>1624592.1429757448</v>
      </c>
      <c r="Q77" s="34">
        <v>132355.1255095107</v>
      </c>
      <c r="R77" s="29">
        <f t="shared" si="18"/>
        <v>1756947.2684852555</v>
      </c>
      <c r="S77" s="111">
        <v>0</v>
      </c>
      <c r="T77" s="60">
        <v>84725.77</v>
      </c>
      <c r="U77" s="61">
        <v>13822.010000000002</v>
      </c>
      <c r="V77" s="61">
        <v>4045.510000000001</v>
      </c>
      <c r="W77" s="130">
        <f t="shared" si="25"/>
        <v>102593.29</v>
      </c>
      <c r="X77" s="111">
        <v>0</v>
      </c>
      <c r="Y77" s="131">
        <v>176882.22999999998</v>
      </c>
      <c r="AA77" s="53" t="s">
        <v>29</v>
      </c>
      <c r="AB77" s="54" t="s">
        <v>88</v>
      </c>
      <c r="AC77" s="117">
        <f t="shared" si="19"/>
        <v>0.2463671584660705</v>
      </c>
      <c r="AD77" s="67">
        <f t="shared" si="19"/>
        <v>1.178734876071621</v>
      </c>
      <c r="AE77" s="65">
        <f t="shared" si="20"/>
        <v>0.31660469404736924</v>
      </c>
      <c r="AF77" s="114">
        <v>0</v>
      </c>
      <c r="AG77" s="64">
        <f t="shared" si="21"/>
        <v>0.7787513763522009</v>
      </c>
      <c r="AH77" s="66">
        <f t="shared" si="22"/>
        <v>0.2633357955897875</v>
      </c>
      <c r="AI77" s="67">
        <f t="shared" si="23"/>
        <v>1.1835392818210804</v>
      </c>
      <c r="AJ77" s="68">
        <f t="shared" si="24"/>
        <v>0.7252731635762926</v>
      </c>
      <c r="AK77" s="114">
        <v>0</v>
      </c>
      <c r="AL77" s="107">
        <f t="shared" si="24"/>
        <v>0.39889354628783225</v>
      </c>
    </row>
    <row r="78" spans="1:38" ht="13.5">
      <c r="A78" s="53" t="s">
        <v>28</v>
      </c>
      <c r="B78" s="54" t="s">
        <v>59</v>
      </c>
      <c r="C78" s="22">
        <v>4495426.060670515</v>
      </c>
      <c r="D78" s="34">
        <v>640214.7314713926</v>
      </c>
      <c r="E78" s="29">
        <f t="shared" si="16"/>
        <v>5135640.792141907</v>
      </c>
      <c r="F78" s="111">
        <v>0</v>
      </c>
      <c r="G78" s="60">
        <v>1093644.74</v>
      </c>
      <c r="H78" s="61">
        <v>145388.69999999998</v>
      </c>
      <c r="I78" s="61">
        <v>442128.06999999995</v>
      </c>
      <c r="J78" s="62">
        <f t="shared" si="17"/>
        <v>1681161.5099999998</v>
      </c>
      <c r="K78" s="114">
        <v>0</v>
      </c>
      <c r="L78" s="63">
        <v>549350.33</v>
      </c>
      <c r="N78" s="53" t="s">
        <v>28</v>
      </c>
      <c r="O78" s="54" t="s">
        <v>59</v>
      </c>
      <c r="P78" s="22">
        <v>3595803.6289148354</v>
      </c>
      <c r="Q78" s="34">
        <v>292949.24431976816</v>
      </c>
      <c r="R78" s="29">
        <f t="shared" si="18"/>
        <v>3888752.8732346036</v>
      </c>
      <c r="S78" s="111">
        <v>0</v>
      </c>
      <c r="T78" s="60">
        <v>566576.9</v>
      </c>
      <c r="U78" s="61">
        <v>121925.41999999998</v>
      </c>
      <c r="V78" s="61">
        <v>276658.02</v>
      </c>
      <c r="W78" s="130">
        <f t="shared" si="25"/>
        <v>965160.3400000001</v>
      </c>
      <c r="X78" s="111">
        <v>0</v>
      </c>
      <c r="Y78" s="131">
        <v>391503.6599999999</v>
      </c>
      <c r="AA78" s="53" t="s">
        <v>28</v>
      </c>
      <c r="AB78" s="54" t="s">
        <v>59</v>
      </c>
      <c r="AC78" s="117">
        <f t="shared" si="19"/>
        <v>0.250186752280233</v>
      </c>
      <c r="AD78" s="67">
        <f t="shared" si="19"/>
        <v>1.1854117868027934</v>
      </c>
      <c r="AE78" s="65">
        <f t="shared" si="20"/>
        <v>0.3206395365180821</v>
      </c>
      <c r="AF78" s="114">
        <v>0</v>
      </c>
      <c r="AG78" s="64">
        <f t="shared" si="21"/>
        <v>0.9302670828973083</v>
      </c>
      <c r="AH78" s="66">
        <f t="shared" si="22"/>
        <v>0.19243960775365787</v>
      </c>
      <c r="AI78" s="67">
        <f t="shared" si="23"/>
        <v>0.5981032105991357</v>
      </c>
      <c r="AJ78" s="68">
        <f t="shared" si="24"/>
        <v>0.7418468624601791</v>
      </c>
      <c r="AK78" s="114">
        <v>0</v>
      </c>
      <c r="AL78" s="107">
        <f t="shared" si="24"/>
        <v>0.4031805730756133</v>
      </c>
    </row>
    <row r="79" spans="1:38" ht="13.5">
      <c r="A79" s="53" t="s">
        <v>90</v>
      </c>
      <c r="B79" s="54" t="s">
        <v>59</v>
      </c>
      <c r="C79" s="22">
        <v>2786066.18563908</v>
      </c>
      <c r="D79" s="34">
        <v>396776.7661680561</v>
      </c>
      <c r="E79" s="29">
        <f t="shared" si="16"/>
        <v>3182842.951807136</v>
      </c>
      <c r="F79" s="111">
        <v>0</v>
      </c>
      <c r="G79" s="60">
        <v>511413.45000000007</v>
      </c>
      <c r="H79" s="61">
        <v>32015.4</v>
      </c>
      <c r="I79" s="61">
        <v>250540.15</v>
      </c>
      <c r="J79" s="62">
        <f t="shared" si="17"/>
        <v>793969.0000000001</v>
      </c>
      <c r="K79" s="114">
        <v>0</v>
      </c>
      <c r="L79" s="63">
        <v>340463.0699999999</v>
      </c>
      <c r="N79" s="53" t="s">
        <v>90</v>
      </c>
      <c r="O79" s="54" t="s">
        <v>59</v>
      </c>
      <c r="P79" s="22">
        <v>2172827.351487898</v>
      </c>
      <c r="Q79" s="34">
        <v>177019.71418494795</v>
      </c>
      <c r="R79" s="29">
        <f t="shared" si="18"/>
        <v>2349847.0656728456</v>
      </c>
      <c r="S79" s="111">
        <v>0</v>
      </c>
      <c r="T79" s="60">
        <v>273904.17</v>
      </c>
      <c r="U79" s="61">
        <v>24368.510000000002</v>
      </c>
      <c r="V79" s="61">
        <v>110514.11</v>
      </c>
      <c r="W79" s="130">
        <f t="shared" si="25"/>
        <v>408786.79</v>
      </c>
      <c r="X79" s="111">
        <v>0</v>
      </c>
      <c r="Y79" s="131">
        <v>236572.93000000002</v>
      </c>
      <c r="AA79" s="53" t="s">
        <v>90</v>
      </c>
      <c r="AB79" s="71" t="s">
        <v>59</v>
      </c>
      <c r="AC79" s="117">
        <f t="shared" si="19"/>
        <v>0.28223081494774616</v>
      </c>
      <c r="AD79" s="67">
        <f t="shared" si="19"/>
        <v>1.241426995828887</v>
      </c>
      <c r="AE79" s="65">
        <f t="shared" si="20"/>
        <v>0.35448940414161556</v>
      </c>
      <c r="AF79" s="114">
        <v>0</v>
      </c>
      <c r="AG79" s="64">
        <f t="shared" si="21"/>
        <v>0.8671254621643771</v>
      </c>
      <c r="AH79" s="66">
        <f t="shared" si="22"/>
        <v>0.31380211592748175</v>
      </c>
      <c r="AI79" s="67">
        <f t="shared" si="23"/>
        <v>1.2670421903592217</v>
      </c>
      <c r="AJ79" s="68">
        <f t="shared" si="24"/>
        <v>0.9422569892730637</v>
      </c>
      <c r="AK79" s="114">
        <v>0</v>
      </c>
      <c r="AL79" s="107">
        <f t="shared" si="24"/>
        <v>0.4391463554177557</v>
      </c>
    </row>
    <row r="80" spans="1:38" ht="13.5">
      <c r="A80" s="53" t="s">
        <v>30</v>
      </c>
      <c r="B80" s="54" t="s">
        <v>62</v>
      </c>
      <c r="C80" s="22">
        <v>1981628.2693758036</v>
      </c>
      <c r="D80" s="34">
        <v>282212.98565086897</v>
      </c>
      <c r="E80" s="29">
        <f t="shared" si="16"/>
        <v>2263841.2550266725</v>
      </c>
      <c r="F80" s="111">
        <v>0</v>
      </c>
      <c r="G80" s="60">
        <v>109395.64</v>
      </c>
      <c r="H80" s="61">
        <v>19954.019999999997</v>
      </c>
      <c r="I80" s="61">
        <v>25093.230000000003</v>
      </c>
      <c r="J80" s="62">
        <f t="shared" si="17"/>
        <v>154442.89</v>
      </c>
      <c r="K80" s="114">
        <v>0</v>
      </c>
      <c r="L80" s="63">
        <v>242159.04999999993</v>
      </c>
      <c r="N80" s="53" t="s">
        <v>30</v>
      </c>
      <c r="O80" s="54" t="s">
        <v>62</v>
      </c>
      <c r="P80" s="22">
        <v>1580757.3782918558</v>
      </c>
      <c r="Q80" s="34">
        <v>128783.91792580974</v>
      </c>
      <c r="R80" s="29">
        <f t="shared" si="18"/>
        <v>1709541.2962176655</v>
      </c>
      <c r="S80" s="111">
        <v>0</v>
      </c>
      <c r="T80" s="60">
        <v>61429.57</v>
      </c>
      <c r="U80" s="61">
        <v>20288.86</v>
      </c>
      <c r="V80" s="61">
        <v>4937.91</v>
      </c>
      <c r="W80" s="130">
        <f t="shared" si="25"/>
        <v>86656.34</v>
      </c>
      <c r="X80" s="111">
        <v>0</v>
      </c>
      <c r="Y80" s="131">
        <v>172109.61000000002</v>
      </c>
      <c r="AA80" s="53" t="s">
        <v>30</v>
      </c>
      <c r="AB80" s="54" t="s">
        <v>62</v>
      </c>
      <c r="AC80" s="117">
        <f t="shared" si="19"/>
        <v>0.25359419262500826</v>
      </c>
      <c r="AD80" s="67">
        <f t="shared" si="19"/>
        <v>1.1913682251338802</v>
      </c>
      <c r="AE80" s="65">
        <f t="shared" si="20"/>
        <v>0.32423899910191545</v>
      </c>
      <c r="AF80" s="114">
        <v>0</v>
      </c>
      <c r="AG80" s="64">
        <f t="shared" si="21"/>
        <v>0.7808303069678006</v>
      </c>
      <c r="AH80" s="66">
        <f t="shared" si="22"/>
        <v>-0.016503637956987394</v>
      </c>
      <c r="AI80" s="67">
        <f t="shared" si="23"/>
        <v>4.081751186230613</v>
      </c>
      <c r="AJ80" s="68">
        <f t="shared" si="24"/>
        <v>0.7822457075846962</v>
      </c>
      <c r="AK80" s="114">
        <v>0</v>
      </c>
      <c r="AL80" s="107">
        <f t="shared" si="24"/>
        <v>0.40700481512914877</v>
      </c>
    </row>
    <row r="81" spans="1:38" ht="13.5">
      <c r="A81" s="53" t="s">
        <v>31</v>
      </c>
      <c r="B81" s="54" t="s">
        <v>62</v>
      </c>
      <c r="C81" s="22">
        <v>2622765.4771630433</v>
      </c>
      <c r="D81" s="34">
        <v>373520.34557185567</v>
      </c>
      <c r="E81" s="29">
        <f t="shared" si="16"/>
        <v>2996285.822734899</v>
      </c>
      <c r="F81" s="111">
        <v>0</v>
      </c>
      <c r="G81" s="60">
        <v>713575.6399999999</v>
      </c>
      <c r="H81" s="61">
        <v>50716.45</v>
      </c>
      <c r="I81" s="61">
        <v>120890.71999999999</v>
      </c>
      <c r="J81" s="62">
        <f t="shared" si="17"/>
        <v>885182.8099999998</v>
      </c>
      <c r="K81" s="114">
        <v>0</v>
      </c>
      <c r="L81" s="63">
        <v>320507.35000000003</v>
      </c>
      <c r="N81" s="53" t="s">
        <v>31</v>
      </c>
      <c r="O81" s="54" t="s">
        <v>62</v>
      </c>
      <c r="P81" s="22">
        <v>2098326.290523099</v>
      </c>
      <c r="Q81" s="34">
        <v>170950.13092540685</v>
      </c>
      <c r="R81" s="29">
        <f t="shared" si="18"/>
        <v>2269276.4214485055</v>
      </c>
      <c r="S81" s="111">
        <v>0</v>
      </c>
      <c r="T81" s="60">
        <v>401315.0999999999</v>
      </c>
      <c r="U81" s="61">
        <v>16393.969999999998</v>
      </c>
      <c r="V81" s="61">
        <v>101326.43999999999</v>
      </c>
      <c r="W81" s="130">
        <f t="shared" si="25"/>
        <v>519035.5099999999</v>
      </c>
      <c r="X81" s="111">
        <v>0</v>
      </c>
      <c r="Y81" s="131">
        <v>228461.42999999996</v>
      </c>
      <c r="AA81" s="53" t="s">
        <v>31</v>
      </c>
      <c r="AB81" s="54" t="s">
        <v>62</v>
      </c>
      <c r="AC81" s="117">
        <f t="shared" si="19"/>
        <v>0.24993214306494038</v>
      </c>
      <c r="AD81" s="67">
        <f t="shared" si="19"/>
        <v>1.1849667125135999</v>
      </c>
      <c r="AE81" s="65">
        <f t="shared" si="20"/>
        <v>0.3203705791039484</v>
      </c>
      <c r="AF81" s="114">
        <v>0</v>
      </c>
      <c r="AG81" s="64">
        <f t="shared" si="21"/>
        <v>0.7780931741666337</v>
      </c>
      <c r="AH81" s="66">
        <f t="shared" si="22"/>
        <v>2.093603928761612</v>
      </c>
      <c r="AI81" s="67">
        <f t="shared" si="23"/>
        <v>0.19308168726741015</v>
      </c>
      <c r="AJ81" s="68">
        <f t="shared" si="24"/>
        <v>0.7054378610819902</v>
      </c>
      <c r="AK81" s="114">
        <v>0</v>
      </c>
      <c r="AL81" s="107">
        <f t="shared" si="24"/>
        <v>0.4028947905998841</v>
      </c>
    </row>
    <row r="82" spans="1:38" ht="13.5">
      <c r="A82" s="53" t="s">
        <v>44</v>
      </c>
      <c r="B82" s="54" t="s">
        <v>62</v>
      </c>
      <c r="C82" s="22">
        <v>2022990.7439078316</v>
      </c>
      <c r="D82" s="34">
        <v>288103.60984713584</v>
      </c>
      <c r="E82" s="29">
        <f t="shared" si="16"/>
        <v>2311094.3537549675</v>
      </c>
      <c r="F82" s="111">
        <v>0</v>
      </c>
      <c r="G82" s="60">
        <v>129540.85999999996</v>
      </c>
      <c r="H82" s="61">
        <v>105439.07999999997</v>
      </c>
      <c r="I82" s="61">
        <v>29575.24</v>
      </c>
      <c r="J82" s="62">
        <f>+G82+H82+I82</f>
        <v>264555.17999999993</v>
      </c>
      <c r="K82" s="114">
        <v>0</v>
      </c>
      <c r="L82" s="63">
        <v>247213.63000000003</v>
      </c>
      <c r="N82" s="53" t="s">
        <v>44</v>
      </c>
      <c r="O82" s="54" t="s">
        <v>62</v>
      </c>
      <c r="P82" s="22">
        <v>1641879.515879199</v>
      </c>
      <c r="Q82" s="34">
        <v>133763.52356206768</v>
      </c>
      <c r="R82" s="29">
        <f t="shared" si="18"/>
        <v>1775643.0394412666</v>
      </c>
      <c r="S82" s="111">
        <v>0</v>
      </c>
      <c r="T82" s="60">
        <v>71004.28000000001</v>
      </c>
      <c r="U82" s="61">
        <v>72651.79</v>
      </c>
      <c r="V82" s="61">
        <v>24923.84</v>
      </c>
      <c r="W82" s="130">
        <f t="shared" si="25"/>
        <v>168579.91</v>
      </c>
      <c r="X82" s="111">
        <v>0</v>
      </c>
      <c r="Y82" s="131">
        <v>178764.47000000003</v>
      </c>
      <c r="AA82" s="53" t="s">
        <v>44</v>
      </c>
      <c r="AB82" s="54" t="s">
        <v>62</v>
      </c>
      <c r="AC82" s="117">
        <f t="shared" si="19"/>
        <v>0.23211887616769133</v>
      </c>
      <c r="AD82" s="67">
        <f t="shared" si="19"/>
        <v>1.153827905957133</v>
      </c>
      <c r="AE82" s="65">
        <f t="shared" si="20"/>
        <v>0.3015534667836104</v>
      </c>
      <c r="AF82" s="114">
        <v>0</v>
      </c>
      <c r="AG82" s="64">
        <f t="shared" si="21"/>
        <v>0.8244091764609109</v>
      </c>
      <c r="AH82" s="66">
        <f t="shared" si="22"/>
        <v>0.451293629516905</v>
      </c>
      <c r="AI82" s="67">
        <f t="shared" si="23"/>
        <v>0.186624532977262</v>
      </c>
      <c r="AJ82" s="68">
        <f t="shared" si="24"/>
        <v>0.5693161777106177</v>
      </c>
      <c r="AK82" s="114">
        <v>0</v>
      </c>
      <c r="AL82" s="107">
        <f t="shared" si="24"/>
        <v>0.38290136736903024</v>
      </c>
    </row>
    <row r="83" spans="1:38" ht="14.25" thickBot="1">
      <c r="A83" s="72" t="s">
        <v>33</v>
      </c>
      <c r="B83" s="73" t="s">
        <v>88</v>
      </c>
      <c r="C83" s="24">
        <v>8236373.438218078</v>
      </c>
      <c r="D83" s="36">
        <v>1172980.611377333</v>
      </c>
      <c r="E83" s="31">
        <f t="shared" si="16"/>
        <v>9409354.04959541</v>
      </c>
      <c r="F83" s="112">
        <v>0</v>
      </c>
      <c r="G83" s="74">
        <v>3026851.4999999995</v>
      </c>
      <c r="H83" s="75">
        <v>141185.05</v>
      </c>
      <c r="I83" s="75">
        <v>878829.1900000001</v>
      </c>
      <c r="J83" s="76">
        <f>+G83+H83+I83</f>
        <v>4046865.7399999993</v>
      </c>
      <c r="K83" s="115">
        <v>0</v>
      </c>
      <c r="L83" s="77">
        <v>1006501.8200000002</v>
      </c>
      <c r="N83" s="72" t="s">
        <v>33</v>
      </c>
      <c r="O83" s="73" t="s">
        <v>88</v>
      </c>
      <c r="P83" s="24">
        <v>6480780.549035988</v>
      </c>
      <c r="Q83" s="36">
        <v>527987.610106311</v>
      </c>
      <c r="R83" s="31">
        <f t="shared" si="18"/>
        <v>7008768.159142299</v>
      </c>
      <c r="S83" s="112">
        <v>0</v>
      </c>
      <c r="T83" s="74">
        <v>1658295.4100000001</v>
      </c>
      <c r="U83" s="75">
        <v>121257.95</v>
      </c>
      <c r="V83" s="75">
        <v>456287.62</v>
      </c>
      <c r="W83" s="132">
        <f t="shared" si="25"/>
        <v>2235840.98</v>
      </c>
      <c r="X83" s="112">
        <v>0</v>
      </c>
      <c r="Y83" s="133">
        <v>705614.0000000001</v>
      </c>
      <c r="AA83" s="69" t="s">
        <v>33</v>
      </c>
      <c r="AB83" s="70" t="s">
        <v>88</v>
      </c>
      <c r="AC83" s="118">
        <f t="shared" si="19"/>
        <v>0.27089219823115807</v>
      </c>
      <c r="AD83" s="81">
        <f t="shared" si="19"/>
        <v>1.2216063197792688</v>
      </c>
      <c r="AE83" s="79">
        <f t="shared" si="20"/>
        <v>0.34251181319527113</v>
      </c>
      <c r="AF83" s="126">
        <v>0</v>
      </c>
      <c r="AG83" s="78">
        <f t="shared" si="21"/>
        <v>0.8252788265270536</v>
      </c>
      <c r="AH83" s="80">
        <f t="shared" si="22"/>
        <v>0.16433644144569493</v>
      </c>
      <c r="AI83" s="81">
        <f t="shared" si="23"/>
        <v>0.9260421529736005</v>
      </c>
      <c r="AJ83" s="82">
        <f t="shared" si="24"/>
        <v>0.809997122425048</v>
      </c>
      <c r="AK83" s="126">
        <v>0</v>
      </c>
      <c r="AL83" s="108">
        <f t="shared" si="24"/>
        <v>0.42641985561510976</v>
      </c>
    </row>
    <row r="84" spans="1:38" ht="14.25" thickBot="1">
      <c r="A84" s="2"/>
      <c r="B84" s="2"/>
      <c r="C84" s="25">
        <f aca="true" t="shared" si="26" ref="C84:L84">+SUM(C6:C83)</f>
        <v>377050816.153399</v>
      </c>
      <c r="D84" s="37">
        <f t="shared" si="26"/>
        <v>53697576.99422881</v>
      </c>
      <c r="E84" s="32">
        <f t="shared" si="26"/>
        <v>430748393.1476279</v>
      </c>
      <c r="F84" s="103">
        <f t="shared" si="26"/>
        <v>0</v>
      </c>
      <c r="G84" s="25">
        <f t="shared" si="26"/>
        <v>117124109.41999999</v>
      </c>
      <c r="H84" s="25">
        <f t="shared" si="26"/>
        <v>8940039.199999997</v>
      </c>
      <c r="I84" s="25">
        <f t="shared" si="26"/>
        <v>40771208.60000001</v>
      </c>
      <c r="J84" s="32">
        <f t="shared" si="26"/>
        <v>166835357.22</v>
      </c>
      <c r="K84" s="104">
        <f t="shared" si="26"/>
        <v>0</v>
      </c>
      <c r="L84" s="83">
        <f t="shared" si="26"/>
        <v>46076387.22999999</v>
      </c>
      <c r="N84" s="2" t="s">
        <v>49</v>
      </c>
      <c r="O84" s="2"/>
      <c r="P84" s="25">
        <f aca="true" t="shared" si="27" ref="P84:Y84">+SUM(P6:P83)</f>
        <v>300649963.53833467</v>
      </c>
      <c r="Q84" s="37">
        <f t="shared" si="27"/>
        <v>24493879.174903903</v>
      </c>
      <c r="R84" s="32">
        <f t="shared" si="27"/>
        <v>325143842.7132384</v>
      </c>
      <c r="S84" s="103">
        <f t="shared" si="27"/>
        <v>0</v>
      </c>
      <c r="T84" s="25">
        <f t="shared" si="27"/>
        <v>62453976.610000014</v>
      </c>
      <c r="U84" s="25">
        <f t="shared" si="27"/>
        <v>7071866.849999999</v>
      </c>
      <c r="V84" s="25">
        <f t="shared" si="27"/>
        <v>20546092.270000007</v>
      </c>
      <c r="W84" s="32">
        <f t="shared" si="27"/>
        <v>90071935.73000002</v>
      </c>
      <c r="X84" s="104">
        <f t="shared" si="27"/>
        <v>0</v>
      </c>
      <c r="Y84" s="83">
        <f t="shared" si="27"/>
        <v>32734147.30999999</v>
      </c>
      <c r="AA84" s="2" t="s">
        <v>49</v>
      </c>
      <c r="AB84" s="2"/>
      <c r="AC84" s="119">
        <f t="shared" si="19"/>
        <v>0.25411894854702943</v>
      </c>
      <c r="AD84" s="87">
        <f>+D84/Q84-1</f>
        <v>1.1922855343079597</v>
      </c>
      <c r="AE84" s="85">
        <f>+E84/R84-1</f>
        <v>0.3247933270184289</v>
      </c>
      <c r="AF84" s="127">
        <f>+SUM(AF6:AF83)</f>
        <v>0</v>
      </c>
      <c r="AG84" s="84">
        <f t="shared" si="21"/>
        <v>0.8753667224649757</v>
      </c>
      <c r="AH84" s="86">
        <f t="shared" si="22"/>
        <v>0.26416961597629607</v>
      </c>
      <c r="AI84" s="87">
        <f t="shared" si="23"/>
        <v>0.9843777621660605</v>
      </c>
      <c r="AJ84" s="88">
        <f t="shared" si="24"/>
        <v>0.8522457174686053</v>
      </c>
      <c r="AK84" s="127">
        <f>+SUM(AK6:AK83)</f>
        <v>0</v>
      </c>
      <c r="AL84" s="109">
        <f t="shared" si="24"/>
        <v>0.4075939352763913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430748393.1476279</v>
      </c>
      <c r="G86" s="2"/>
      <c r="H86" s="3"/>
      <c r="I86" s="3"/>
      <c r="J86" s="3"/>
      <c r="K86" s="38">
        <f>+J84+K84</f>
        <v>166835357.22</v>
      </c>
      <c r="L86" s="89">
        <f>SUM(L84)</f>
        <v>46076387.22999999</v>
      </c>
      <c r="R86" s="2"/>
      <c r="S86" s="38">
        <f>SUM(R84:S84)</f>
        <v>325143842.7132384</v>
      </c>
      <c r="T86" s="2"/>
      <c r="U86" s="3"/>
      <c r="V86" s="3"/>
      <c r="W86" s="3"/>
      <c r="X86" s="38">
        <f>+SUM(W84:X84)</f>
        <v>90071935.73000002</v>
      </c>
      <c r="Y86" s="89">
        <f>SUM(Y84)</f>
        <v>32734147.30999999</v>
      </c>
      <c r="AE86" s="5"/>
      <c r="AF86" s="6">
        <f>+(F86-S86)/S86</f>
        <v>0.32479332701842895</v>
      </c>
      <c r="AG86" s="5"/>
      <c r="AH86" s="7"/>
      <c r="AI86" s="7"/>
      <c r="AJ86" s="7"/>
      <c r="AK86" s="6">
        <f>+(K86-X86)/X86</f>
        <v>0.8522457174686054</v>
      </c>
      <c r="AL86" s="6">
        <f>+(L86-Y86)/Y86</f>
        <v>0.4075939352763914</v>
      </c>
    </row>
    <row r="87" spans="11:38" ht="3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 t="s">
        <v>105</v>
      </c>
    </row>
    <row r="89" spans="2:38" s="135" customFormat="1" ht="13.5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 t="s">
        <v>114</v>
      </c>
      <c r="M89" s="136"/>
      <c r="Y89" s="134" t="s">
        <v>114</v>
      </c>
      <c r="AL89" s="134" t="s">
        <v>114</v>
      </c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8">
    <mergeCell ref="AC3:AK3"/>
    <mergeCell ref="AL3:AL5"/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37" t="s">
        <v>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N1" s="137" t="s">
        <v>92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AA1" s="137" t="s">
        <v>92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1:30" ht="14.25" thickBot="1">
      <c r="A2" s="1" t="s">
        <v>97</v>
      </c>
      <c r="B2" s="1" t="s">
        <v>108</v>
      </c>
      <c r="N2" s="1" t="s">
        <v>97</v>
      </c>
      <c r="O2" s="1" t="s">
        <v>109</v>
      </c>
      <c r="AA2" s="1" t="s">
        <v>97</v>
      </c>
      <c r="AB2" s="12" t="s">
        <v>110</v>
      </c>
      <c r="AC2" s="12"/>
      <c r="AD2" s="12"/>
    </row>
    <row r="3" spans="1:38" ht="26.25" thickBot="1">
      <c r="A3" s="138" t="s">
        <v>50</v>
      </c>
      <c r="B3" s="13" t="s">
        <v>91</v>
      </c>
      <c r="C3" s="141" t="s">
        <v>56</v>
      </c>
      <c r="D3" s="142"/>
      <c r="E3" s="142"/>
      <c r="F3" s="142"/>
      <c r="G3" s="142"/>
      <c r="H3" s="142"/>
      <c r="I3" s="142"/>
      <c r="J3" s="142"/>
      <c r="K3" s="143"/>
      <c r="L3" s="144" t="s">
        <v>96</v>
      </c>
      <c r="N3" s="138" t="s">
        <v>50</v>
      </c>
      <c r="O3" s="13" t="s">
        <v>91</v>
      </c>
      <c r="P3" s="141" t="s">
        <v>56</v>
      </c>
      <c r="Q3" s="142"/>
      <c r="R3" s="142"/>
      <c r="S3" s="142"/>
      <c r="T3" s="142"/>
      <c r="U3" s="142"/>
      <c r="V3" s="142"/>
      <c r="W3" s="142"/>
      <c r="X3" s="143"/>
      <c r="Y3" s="144" t="s">
        <v>96</v>
      </c>
      <c r="AA3" s="138" t="s">
        <v>50</v>
      </c>
      <c r="AB3" s="4" t="s">
        <v>91</v>
      </c>
      <c r="AC3" s="147" t="s">
        <v>56</v>
      </c>
      <c r="AD3" s="148"/>
      <c r="AE3" s="148"/>
      <c r="AF3" s="148"/>
      <c r="AG3" s="148"/>
      <c r="AH3" s="148"/>
      <c r="AI3" s="148"/>
      <c r="AJ3" s="148"/>
      <c r="AK3" s="149"/>
      <c r="AL3" s="144" t="s">
        <v>96</v>
      </c>
    </row>
    <row r="4" spans="1:38" ht="16.5" customHeight="1" thickBot="1">
      <c r="A4" s="139"/>
      <c r="B4" s="14" t="s">
        <v>95</v>
      </c>
      <c r="C4" s="150" t="s">
        <v>57</v>
      </c>
      <c r="D4" s="151"/>
      <c r="E4" s="151"/>
      <c r="F4" s="152"/>
      <c r="G4" s="153" t="s">
        <v>58</v>
      </c>
      <c r="H4" s="154"/>
      <c r="I4" s="154"/>
      <c r="J4" s="154"/>
      <c r="K4" s="155"/>
      <c r="L4" s="145"/>
      <c r="N4" s="139"/>
      <c r="O4" s="14" t="s">
        <v>95</v>
      </c>
      <c r="P4" s="150" t="s">
        <v>57</v>
      </c>
      <c r="Q4" s="151"/>
      <c r="R4" s="151"/>
      <c r="S4" s="152"/>
      <c r="T4" s="153" t="s">
        <v>58</v>
      </c>
      <c r="U4" s="154"/>
      <c r="V4" s="154"/>
      <c r="W4" s="154"/>
      <c r="X4" s="155"/>
      <c r="Y4" s="145"/>
      <c r="AA4" s="139"/>
      <c r="AB4" s="10" t="s">
        <v>95</v>
      </c>
      <c r="AC4" s="156" t="s">
        <v>57</v>
      </c>
      <c r="AD4" s="157"/>
      <c r="AE4" s="157"/>
      <c r="AF4" s="158"/>
      <c r="AG4" s="141" t="s">
        <v>58</v>
      </c>
      <c r="AH4" s="142"/>
      <c r="AI4" s="142"/>
      <c r="AJ4" s="142"/>
      <c r="AK4" s="143"/>
      <c r="AL4" s="145"/>
    </row>
    <row r="5" spans="1:38" s="18" customFormat="1" ht="54" customHeight="1" thickBot="1">
      <c r="A5" s="140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46"/>
      <c r="M5" s="92"/>
      <c r="N5" s="140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46"/>
      <c r="AA5" s="140"/>
      <c r="AB5" s="11">
        <v>42348</v>
      </c>
      <c r="AC5" s="42" t="s">
        <v>93</v>
      </c>
      <c r="AD5" s="43" t="s">
        <v>104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46"/>
    </row>
    <row r="6" spans="1:38" ht="13.5">
      <c r="A6" s="93" t="s">
        <v>60</v>
      </c>
      <c r="B6" s="48" t="s">
        <v>59</v>
      </c>
      <c r="C6" s="21">
        <v>13093179.172657095</v>
      </c>
      <c r="D6" s="33">
        <v>1864337.9901195788</v>
      </c>
      <c r="E6" s="28">
        <f aca="true" t="shared" si="0" ref="E6:E69">+SUM(C6:D6)</f>
        <v>14957517.162776673</v>
      </c>
      <c r="F6" s="94">
        <v>816789.24</v>
      </c>
      <c r="G6" s="49">
        <v>564287.1299999999</v>
      </c>
      <c r="H6" s="50">
        <v>409261.96999999986</v>
      </c>
      <c r="I6" s="50">
        <v>792867.0499999996</v>
      </c>
      <c r="J6" s="51">
        <f aca="true" t="shared" si="1" ref="J6:J69">+G6+H6+I6</f>
        <v>1766416.1499999994</v>
      </c>
      <c r="K6" s="95">
        <v>81950.59</v>
      </c>
      <c r="L6" s="52">
        <v>1084174.8700000003</v>
      </c>
      <c r="N6" s="93" t="s">
        <v>60</v>
      </c>
      <c r="O6" s="48" t="s">
        <v>59</v>
      </c>
      <c r="P6" s="21">
        <v>9472944.320866534</v>
      </c>
      <c r="Q6" s="33">
        <v>781883.5858387443</v>
      </c>
      <c r="R6" s="28">
        <f aca="true" t="shared" si="2" ref="R6:R69">+SUM(P6:Q6)</f>
        <v>10254827.906705279</v>
      </c>
      <c r="S6" s="94">
        <v>1864144.09</v>
      </c>
      <c r="T6" s="49">
        <v>302146.30000000005</v>
      </c>
      <c r="U6" s="50">
        <v>248177.47999999998</v>
      </c>
      <c r="V6" s="50">
        <v>514940.4499999997</v>
      </c>
      <c r="W6" s="51">
        <f>+T6+U6+V6</f>
        <v>1065264.2299999997</v>
      </c>
      <c r="X6" s="95">
        <v>73232.35</v>
      </c>
      <c r="Y6" s="52">
        <v>873698.9699999995</v>
      </c>
      <c r="AA6" s="96" t="s">
        <v>60</v>
      </c>
      <c r="AB6" s="54" t="s">
        <v>59</v>
      </c>
      <c r="AC6" s="116">
        <f aca="true" t="shared" si="3" ref="AC6:AD37">+C6/P6-1</f>
        <v>0.3821657479624456</v>
      </c>
      <c r="AD6" s="58">
        <f t="shared" si="3"/>
        <v>1.3844188877806674</v>
      </c>
      <c r="AE6" s="56">
        <f aca="true" t="shared" si="4" ref="AE6:AF37">+E6/R6-1</f>
        <v>0.4585829522303799</v>
      </c>
      <c r="AF6" s="56">
        <f t="shared" si="4"/>
        <v>-0.5618422178942187</v>
      </c>
      <c r="AG6" s="55">
        <f aca="true" t="shared" si="5" ref="AG6:AG37">+G6/T6-1</f>
        <v>0.8675956978457118</v>
      </c>
      <c r="AH6" s="57">
        <f aca="true" t="shared" si="6" ref="AH6:AH37">+H6/U6-1</f>
        <v>0.6490697302591673</v>
      </c>
      <c r="AI6" s="58">
        <f aca="true" t="shared" si="7" ref="AI6:AI37">+I6/V6-1</f>
        <v>0.5397257100311308</v>
      </c>
      <c r="AJ6" s="59">
        <f aca="true" t="shared" si="8" ref="AJ6:AL37">+J6/W6-1</f>
        <v>0.6581953099091666</v>
      </c>
      <c r="AK6" s="59">
        <f t="shared" si="8"/>
        <v>0.11904902683035568</v>
      </c>
      <c r="AL6" s="106">
        <f t="shared" si="8"/>
        <v>0.2409020809535818</v>
      </c>
    </row>
    <row r="7" spans="1:38" ht="13.5">
      <c r="A7" s="96" t="s">
        <v>61</v>
      </c>
      <c r="B7" s="54" t="s">
        <v>59</v>
      </c>
      <c r="C7" s="22">
        <v>15071038.682585103</v>
      </c>
      <c r="D7" s="34">
        <v>2145965.4371172185</v>
      </c>
      <c r="E7" s="29">
        <f t="shared" si="0"/>
        <v>17217004.11970232</v>
      </c>
      <c r="F7" s="97">
        <v>940173.6599999999</v>
      </c>
      <c r="G7" s="60">
        <v>1839123.3499999996</v>
      </c>
      <c r="H7" s="61">
        <v>176250.01000000004</v>
      </c>
      <c r="I7" s="61">
        <v>511224.94999999995</v>
      </c>
      <c r="J7" s="62">
        <f t="shared" si="1"/>
        <v>2526598.3099999996</v>
      </c>
      <c r="K7" s="98">
        <v>241981.71</v>
      </c>
      <c r="L7" s="63">
        <v>1247950.67</v>
      </c>
      <c r="N7" s="96" t="s">
        <v>61</v>
      </c>
      <c r="O7" s="54" t="s">
        <v>59</v>
      </c>
      <c r="P7" s="22">
        <v>10900074.3432321</v>
      </c>
      <c r="Q7" s="34">
        <v>899676.9034757304</v>
      </c>
      <c r="R7" s="29">
        <f t="shared" si="2"/>
        <v>11799751.24670783</v>
      </c>
      <c r="S7" s="97">
        <v>2144983.49</v>
      </c>
      <c r="T7" s="60">
        <v>997638.9200000005</v>
      </c>
      <c r="U7" s="61">
        <v>108793.27</v>
      </c>
      <c r="V7" s="61">
        <v>291724.45000000007</v>
      </c>
      <c r="W7" s="62">
        <f aca="true" t="shared" si="9" ref="W7:W70">+T7+U7+V7</f>
        <v>1398156.6400000006</v>
      </c>
      <c r="X7" s="98">
        <v>223366.12999999998</v>
      </c>
      <c r="Y7" s="63">
        <v>1005324.56</v>
      </c>
      <c r="AA7" s="96" t="s">
        <v>61</v>
      </c>
      <c r="AB7" s="54" t="s">
        <v>59</v>
      </c>
      <c r="AC7" s="117">
        <f t="shared" si="3"/>
        <v>0.3826546689512049</v>
      </c>
      <c r="AD7" s="67">
        <f t="shared" si="3"/>
        <v>1.3852623412101495</v>
      </c>
      <c r="AE7" s="65">
        <f t="shared" si="4"/>
        <v>0.45909890469139514</v>
      </c>
      <c r="AF7" s="65">
        <f t="shared" si="4"/>
        <v>-0.5616872277184755</v>
      </c>
      <c r="AG7" s="64">
        <f t="shared" si="5"/>
        <v>0.8434759441822886</v>
      </c>
      <c r="AH7" s="66">
        <f t="shared" si="6"/>
        <v>0.6200451553666879</v>
      </c>
      <c r="AI7" s="67">
        <f t="shared" si="7"/>
        <v>0.7524240768985933</v>
      </c>
      <c r="AJ7" s="68">
        <f t="shared" si="8"/>
        <v>0.8070924513865618</v>
      </c>
      <c r="AK7" s="68">
        <f t="shared" si="8"/>
        <v>0.08334110458017974</v>
      </c>
      <c r="AL7" s="107">
        <f t="shared" si="8"/>
        <v>0.24134107496587953</v>
      </c>
    </row>
    <row r="8" spans="1:38" ht="13.5">
      <c r="A8" s="96" t="s">
        <v>0</v>
      </c>
      <c r="B8" s="54" t="s">
        <v>62</v>
      </c>
      <c r="C8" s="22">
        <v>14132137.590344727</v>
      </c>
      <c r="D8" s="34">
        <v>2012275.2956973272</v>
      </c>
      <c r="E8" s="29">
        <f t="shared" si="0"/>
        <v>16144412.886042055</v>
      </c>
      <c r="F8" s="97">
        <v>881602.38</v>
      </c>
      <c r="G8" s="60">
        <v>1024223.0300000003</v>
      </c>
      <c r="H8" s="61">
        <v>684296.3100000002</v>
      </c>
      <c r="I8" s="61">
        <v>1446611.7</v>
      </c>
      <c r="J8" s="62">
        <f t="shared" si="1"/>
        <v>3155131.04</v>
      </c>
      <c r="K8" s="98">
        <v>235667.38</v>
      </c>
      <c r="L8" s="63">
        <v>1170205.4600000002</v>
      </c>
      <c r="N8" s="96" t="s">
        <v>0</v>
      </c>
      <c r="O8" s="54" t="s">
        <v>62</v>
      </c>
      <c r="P8" s="22">
        <v>10176210.838193992</v>
      </c>
      <c r="Q8" s="34">
        <v>839930.221366527</v>
      </c>
      <c r="R8" s="29">
        <f t="shared" si="2"/>
        <v>11016141.059560519</v>
      </c>
      <c r="S8" s="97">
        <v>2002537.2</v>
      </c>
      <c r="T8" s="60">
        <v>487240.9499999997</v>
      </c>
      <c r="U8" s="61">
        <v>443600.7099999999</v>
      </c>
      <c r="V8" s="61">
        <v>786840.8599999999</v>
      </c>
      <c r="W8" s="62">
        <f t="shared" si="9"/>
        <v>1717682.5199999996</v>
      </c>
      <c r="X8" s="98">
        <v>192553.14</v>
      </c>
      <c r="Y8" s="63">
        <v>938561.8000000004</v>
      </c>
      <c r="AA8" s="99" t="s">
        <v>0</v>
      </c>
      <c r="AB8" s="70" t="s">
        <v>62</v>
      </c>
      <c r="AC8" s="117">
        <f t="shared" si="3"/>
        <v>0.38874260911567426</v>
      </c>
      <c r="AD8" s="67">
        <f t="shared" si="3"/>
        <v>1.3957648439217367</v>
      </c>
      <c r="AE8" s="65">
        <f t="shared" si="4"/>
        <v>0.4655234349991271</v>
      </c>
      <c r="AF8" s="65">
        <f t="shared" si="4"/>
        <v>-0.5597573018868264</v>
      </c>
      <c r="AG8" s="64">
        <f t="shared" si="5"/>
        <v>1.1020873348186373</v>
      </c>
      <c r="AH8" s="66">
        <f t="shared" si="6"/>
        <v>0.5425951640158564</v>
      </c>
      <c r="AI8" s="67">
        <f t="shared" si="7"/>
        <v>0.8385060735152978</v>
      </c>
      <c r="AJ8" s="68">
        <f t="shared" si="8"/>
        <v>0.836853436687474</v>
      </c>
      <c r="AK8" s="68">
        <f t="shared" si="8"/>
        <v>0.22390826760861948</v>
      </c>
      <c r="AL8" s="107">
        <f t="shared" si="8"/>
        <v>0.24680704030357914</v>
      </c>
    </row>
    <row r="9" spans="1:38" ht="13.5">
      <c r="A9" s="96" t="s">
        <v>1</v>
      </c>
      <c r="B9" s="54" t="s">
        <v>63</v>
      </c>
      <c r="C9" s="22">
        <v>14028753.550752165</v>
      </c>
      <c r="D9" s="34">
        <v>1997554.4406595412</v>
      </c>
      <c r="E9" s="29">
        <f t="shared" si="0"/>
        <v>16026307.991411706</v>
      </c>
      <c r="F9" s="97">
        <v>875153</v>
      </c>
      <c r="G9" s="60">
        <v>929308.0200000001</v>
      </c>
      <c r="H9" s="61">
        <v>663630.1399999998</v>
      </c>
      <c r="I9" s="61">
        <v>708976.2200000001</v>
      </c>
      <c r="J9" s="62">
        <f t="shared" si="1"/>
        <v>2301914.38</v>
      </c>
      <c r="K9" s="98">
        <v>148380.15</v>
      </c>
      <c r="L9" s="63">
        <v>1161644.73</v>
      </c>
      <c r="N9" s="96" t="s">
        <v>1</v>
      </c>
      <c r="O9" s="54" t="s">
        <v>63</v>
      </c>
      <c r="P9" s="22">
        <v>10244867.463896144</v>
      </c>
      <c r="Q9" s="34">
        <v>845597.0433045956</v>
      </c>
      <c r="R9" s="29">
        <f t="shared" si="2"/>
        <v>11090464.50720074</v>
      </c>
      <c r="S9" s="97">
        <v>2016047.8599999999</v>
      </c>
      <c r="T9" s="60">
        <v>494961.23</v>
      </c>
      <c r="U9" s="61">
        <v>327132.6699999998</v>
      </c>
      <c r="V9" s="61">
        <v>424886.1</v>
      </c>
      <c r="W9" s="62">
        <f t="shared" si="9"/>
        <v>1246979.9999999998</v>
      </c>
      <c r="X9" s="98">
        <v>136767.76</v>
      </c>
      <c r="Y9" s="63">
        <v>944894.2199999995</v>
      </c>
      <c r="AA9" s="96" t="s">
        <v>1</v>
      </c>
      <c r="AB9" s="54" t="s">
        <v>63</v>
      </c>
      <c r="AC9" s="117">
        <f t="shared" si="3"/>
        <v>0.3693445620639586</v>
      </c>
      <c r="AD9" s="67">
        <f t="shared" si="3"/>
        <v>1.3623006448237955</v>
      </c>
      <c r="AE9" s="65">
        <f t="shared" si="4"/>
        <v>0.4450529083796495</v>
      </c>
      <c r="AF9" s="65">
        <f t="shared" si="4"/>
        <v>-0.5659066347760215</v>
      </c>
      <c r="AG9" s="64">
        <f t="shared" si="5"/>
        <v>0.8775369941601288</v>
      </c>
      <c r="AH9" s="66">
        <f t="shared" si="6"/>
        <v>1.0286269176355884</v>
      </c>
      <c r="AI9" s="67">
        <f t="shared" si="7"/>
        <v>0.6686265330873382</v>
      </c>
      <c r="AJ9" s="68">
        <f t="shared" si="8"/>
        <v>0.8459914192689539</v>
      </c>
      <c r="AK9" s="68">
        <f t="shared" si="8"/>
        <v>0.0849059018002487</v>
      </c>
      <c r="AL9" s="107">
        <f t="shared" si="8"/>
        <v>0.22939129630827937</v>
      </c>
    </row>
    <row r="10" spans="1:38" ht="13.5">
      <c r="A10" s="96" t="s">
        <v>2</v>
      </c>
      <c r="B10" s="54" t="s">
        <v>59</v>
      </c>
      <c r="C10" s="22">
        <v>23996612.734439038</v>
      </c>
      <c r="D10" s="34">
        <v>3416878.067966056</v>
      </c>
      <c r="E10" s="29">
        <f t="shared" si="0"/>
        <v>27413490.802405093</v>
      </c>
      <c r="F10" s="97">
        <v>1496976.01</v>
      </c>
      <c r="G10" s="60">
        <v>5666956.309999997</v>
      </c>
      <c r="H10" s="61">
        <v>1280192.6599999997</v>
      </c>
      <c r="I10" s="61">
        <v>5483158.559999997</v>
      </c>
      <c r="J10" s="62">
        <f t="shared" si="1"/>
        <v>12430307.529999994</v>
      </c>
      <c r="K10" s="98">
        <v>1142189.02</v>
      </c>
      <c r="L10" s="63">
        <v>1987028.8000000007</v>
      </c>
      <c r="N10" s="96" t="s">
        <v>2</v>
      </c>
      <c r="O10" s="54" t="s">
        <v>59</v>
      </c>
      <c r="P10" s="22">
        <v>17687060.131561697</v>
      </c>
      <c r="Q10" s="34">
        <v>1459865.225656254</v>
      </c>
      <c r="R10" s="29">
        <f t="shared" si="2"/>
        <v>19146925.35721795</v>
      </c>
      <c r="S10" s="97">
        <v>3480568.19</v>
      </c>
      <c r="T10" s="60">
        <v>3026962.29</v>
      </c>
      <c r="U10" s="61">
        <v>837370.7999999999</v>
      </c>
      <c r="V10" s="61">
        <v>3180362.640000001</v>
      </c>
      <c r="W10" s="62">
        <f t="shared" si="9"/>
        <v>7044695.73</v>
      </c>
      <c r="X10" s="98">
        <v>1081861.88</v>
      </c>
      <c r="Y10" s="63">
        <v>1631294.9</v>
      </c>
      <c r="AA10" s="96" t="s">
        <v>2</v>
      </c>
      <c r="AB10" s="54" t="s">
        <v>59</v>
      </c>
      <c r="AC10" s="117">
        <f t="shared" si="3"/>
        <v>0.35673269361584015</v>
      </c>
      <c r="AD10" s="67">
        <f t="shared" si="3"/>
        <v>1.3405435021784733</v>
      </c>
      <c r="AE10" s="65">
        <f t="shared" si="4"/>
        <v>0.431743754726178</v>
      </c>
      <c r="AF10" s="65">
        <f t="shared" si="4"/>
        <v>-0.5699047028295687</v>
      </c>
      <c r="AG10" s="64">
        <f t="shared" si="5"/>
        <v>0.8721595339068451</v>
      </c>
      <c r="AH10" s="66">
        <f t="shared" si="6"/>
        <v>0.5288241003865908</v>
      </c>
      <c r="AI10" s="67">
        <f t="shared" si="7"/>
        <v>0.7240670894058783</v>
      </c>
      <c r="AJ10" s="68">
        <f t="shared" si="8"/>
        <v>0.7644917547063446</v>
      </c>
      <c r="AK10" s="68">
        <f t="shared" si="8"/>
        <v>0.055762330769987045</v>
      </c>
      <c r="AL10" s="107">
        <f t="shared" si="8"/>
        <v>0.21806841914359</v>
      </c>
    </row>
    <row r="11" spans="1:38" ht="13.5">
      <c r="A11" s="96" t="s">
        <v>3</v>
      </c>
      <c r="B11" s="54" t="s">
        <v>59</v>
      </c>
      <c r="C11" s="22">
        <v>23214579.00920421</v>
      </c>
      <c r="D11" s="34">
        <v>3305524.273422805</v>
      </c>
      <c r="E11" s="29">
        <f t="shared" si="0"/>
        <v>26520103.282627013</v>
      </c>
      <c r="F11" s="97">
        <v>1448190.56</v>
      </c>
      <c r="G11" s="60">
        <v>5726578.629999998</v>
      </c>
      <c r="H11" s="61">
        <v>748158.9900000001</v>
      </c>
      <c r="I11" s="61">
        <v>3517720.6300000004</v>
      </c>
      <c r="J11" s="62">
        <f t="shared" si="1"/>
        <v>9992458.249999998</v>
      </c>
      <c r="K11" s="98">
        <v>888895.79</v>
      </c>
      <c r="L11" s="63">
        <v>1922272.9199999997</v>
      </c>
      <c r="N11" s="96" t="s">
        <v>3</v>
      </c>
      <c r="O11" s="54" t="s">
        <v>59</v>
      </c>
      <c r="P11" s="22">
        <v>16872087.428632356</v>
      </c>
      <c r="Q11" s="34">
        <v>1392598.517677884</v>
      </c>
      <c r="R11" s="29">
        <f t="shared" si="2"/>
        <v>18264685.94631024</v>
      </c>
      <c r="S11" s="97">
        <v>3320192.87</v>
      </c>
      <c r="T11" s="60">
        <v>3055726.710000001</v>
      </c>
      <c r="U11" s="61">
        <v>444057.8499999998</v>
      </c>
      <c r="V11" s="61">
        <v>2069127.6499999997</v>
      </c>
      <c r="W11" s="62">
        <f t="shared" si="9"/>
        <v>5568912.21</v>
      </c>
      <c r="X11" s="98">
        <v>791565.78</v>
      </c>
      <c r="Y11" s="63">
        <v>1556129.1599999995</v>
      </c>
      <c r="AA11" s="96" t="s">
        <v>3</v>
      </c>
      <c r="AB11" s="54" t="s">
        <v>59</v>
      </c>
      <c r="AC11" s="117">
        <f t="shared" si="3"/>
        <v>0.375916234870173</v>
      </c>
      <c r="AD11" s="67">
        <f t="shared" si="3"/>
        <v>1.3736376503794268</v>
      </c>
      <c r="AE11" s="65">
        <f t="shared" si="4"/>
        <v>0.45198791594796073</v>
      </c>
      <c r="AF11" s="65">
        <f t="shared" si="4"/>
        <v>-0.5638233630686642</v>
      </c>
      <c r="AG11" s="64">
        <f t="shared" si="5"/>
        <v>0.8740480329145652</v>
      </c>
      <c r="AH11" s="66">
        <f t="shared" si="6"/>
        <v>0.6848232499436739</v>
      </c>
      <c r="AI11" s="67">
        <f t="shared" si="7"/>
        <v>0.7000984110381014</v>
      </c>
      <c r="AJ11" s="68">
        <f t="shared" si="8"/>
        <v>0.7943285642134406</v>
      </c>
      <c r="AK11" s="68">
        <f t="shared" si="8"/>
        <v>0.12295883988314915</v>
      </c>
      <c r="AL11" s="107">
        <f t="shared" si="8"/>
        <v>0.23529136874473866</v>
      </c>
    </row>
    <row r="12" spans="1:38" ht="13.5">
      <c r="A12" s="96" t="s">
        <v>4</v>
      </c>
      <c r="B12" s="54" t="s">
        <v>63</v>
      </c>
      <c r="C12" s="22">
        <v>15613293.088269854</v>
      </c>
      <c r="D12" s="34">
        <v>2223177.0505456044</v>
      </c>
      <c r="E12" s="29">
        <f t="shared" si="0"/>
        <v>17836470.13881546</v>
      </c>
      <c r="F12" s="97">
        <v>974001.02</v>
      </c>
      <c r="G12" s="60">
        <v>1316537.5700000005</v>
      </c>
      <c r="H12" s="61">
        <v>653548.7600000004</v>
      </c>
      <c r="I12" s="61">
        <v>1694066.4899999998</v>
      </c>
      <c r="J12" s="62">
        <f t="shared" si="1"/>
        <v>3664152.8200000008</v>
      </c>
      <c r="K12" s="98">
        <v>268298.25</v>
      </c>
      <c r="L12" s="63">
        <v>1292851.7399999995</v>
      </c>
      <c r="N12" s="96" t="s">
        <v>4</v>
      </c>
      <c r="O12" s="54" t="s">
        <v>63</v>
      </c>
      <c r="P12" s="22">
        <v>11091385.102958908</v>
      </c>
      <c r="Q12" s="34">
        <v>915467.4262274833</v>
      </c>
      <c r="R12" s="29">
        <f t="shared" si="2"/>
        <v>12006852.529186392</v>
      </c>
      <c r="S12" s="97">
        <v>2182630.79</v>
      </c>
      <c r="T12" s="60">
        <v>688548.3399999997</v>
      </c>
      <c r="U12" s="61">
        <v>428763.1100000001</v>
      </c>
      <c r="V12" s="61">
        <v>1334026.82</v>
      </c>
      <c r="W12" s="62">
        <f t="shared" si="9"/>
        <v>2451338.2699999996</v>
      </c>
      <c r="X12" s="98">
        <v>248875.13999999998</v>
      </c>
      <c r="Y12" s="63">
        <v>1022969.3500000001</v>
      </c>
      <c r="AA12" s="96" t="s">
        <v>4</v>
      </c>
      <c r="AB12" s="54" t="s">
        <v>63</v>
      </c>
      <c r="AC12" s="117">
        <f t="shared" si="3"/>
        <v>0.40769551713650376</v>
      </c>
      <c r="AD12" s="67">
        <f t="shared" si="3"/>
        <v>1.4284611192634284</v>
      </c>
      <c r="AE12" s="65">
        <f t="shared" si="4"/>
        <v>0.4855242117331222</v>
      </c>
      <c r="AF12" s="65">
        <f t="shared" si="4"/>
        <v>-0.5537490699469149</v>
      </c>
      <c r="AG12" s="64">
        <f t="shared" si="5"/>
        <v>0.9120481359377048</v>
      </c>
      <c r="AH12" s="66">
        <f t="shared" si="6"/>
        <v>0.5242653688186938</v>
      </c>
      <c r="AI12" s="67">
        <f t="shared" si="7"/>
        <v>0.2698893789856487</v>
      </c>
      <c r="AJ12" s="68">
        <f t="shared" si="8"/>
        <v>0.49475609500438367</v>
      </c>
      <c r="AK12" s="68">
        <f t="shared" si="8"/>
        <v>0.07804359246166581</v>
      </c>
      <c r="AL12" s="107">
        <f t="shared" si="8"/>
        <v>0.26382255734250437</v>
      </c>
    </row>
    <row r="13" spans="1:38" ht="13.5">
      <c r="A13" s="96" t="s">
        <v>45</v>
      </c>
      <c r="B13" s="54" t="s">
        <v>62</v>
      </c>
      <c r="C13" s="22">
        <v>14265462.057245035</v>
      </c>
      <c r="D13" s="34">
        <v>2031259.3686544714</v>
      </c>
      <c r="E13" s="29">
        <f t="shared" si="0"/>
        <v>16296721.425899506</v>
      </c>
      <c r="F13" s="97">
        <v>889919.54</v>
      </c>
      <c r="G13" s="60">
        <v>1535693.38</v>
      </c>
      <c r="H13" s="61">
        <v>24222.17</v>
      </c>
      <c r="I13" s="61">
        <v>329791.04000000004</v>
      </c>
      <c r="J13" s="62">
        <f t="shared" si="1"/>
        <v>1889706.5899999999</v>
      </c>
      <c r="K13" s="98">
        <v>192974.30000000002</v>
      </c>
      <c r="L13" s="63">
        <v>1181245.2199999997</v>
      </c>
      <c r="N13" s="96" t="s">
        <v>45</v>
      </c>
      <c r="O13" s="54" t="s">
        <v>62</v>
      </c>
      <c r="P13" s="22">
        <v>10157654.993409626</v>
      </c>
      <c r="Q13" s="34">
        <v>838398.6478697517</v>
      </c>
      <c r="R13" s="29">
        <f t="shared" si="2"/>
        <v>10996053.641279377</v>
      </c>
      <c r="S13" s="97">
        <v>1998885.6600000001</v>
      </c>
      <c r="T13" s="60">
        <v>832756.7399999994</v>
      </c>
      <c r="U13" s="61">
        <v>16419.530000000006</v>
      </c>
      <c r="V13" s="61">
        <v>151259.34</v>
      </c>
      <c r="W13" s="62">
        <f t="shared" si="9"/>
        <v>1000435.6099999994</v>
      </c>
      <c r="X13" s="98">
        <v>177240.24</v>
      </c>
      <c r="Y13" s="63">
        <v>936850.4400000001</v>
      </c>
      <c r="AA13" s="96" t="s">
        <v>45</v>
      </c>
      <c r="AB13" s="54" t="s">
        <v>62</v>
      </c>
      <c r="AC13" s="117">
        <f t="shared" si="3"/>
        <v>0.4044050586971686</v>
      </c>
      <c r="AD13" s="67">
        <f t="shared" si="3"/>
        <v>1.42278464286125</v>
      </c>
      <c r="AE13" s="65">
        <f t="shared" si="4"/>
        <v>0.48205183036951804</v>
      </c>
      <c r="AF13" s="65">
        <f t="shared" si="4"/>
        <v>-0.5547921735553398</v>
      </c>
      <c r="AG13" s="64">
        <f t="shared" si="5"/>
        <v>0.8441080164658901</v>
      </c>
      <c r="AH13" s="66">
        <f t="shared" si="6"/>
        <v>0.4752048322942246</v>
      </c>
      <c r="AI13" s="67">
        <f t="shared" si="7"/>
        <v>1.1803019899465386</v>
      </c>
      <c r="AJ13" s="68">
        <f t="shared" si="8"/>
        <v>0.8888837733394965</v>
      </c>
      <c r="AK13" s="68">
        <f t="shared" si="8"/>
        <v>0.08877250448318064</v>
      </c>
      <c r="AL13" s="107">
        <f t="shared" si="8"/>
        <v>0.26086851173384695</v>
      </c>
    </row>
    <row r="14" spans="1:38" ht="13.5">
      <c r="A14" s="96" t="s">
        <v>5</v>
      </c>
      <c r="B14" s="54" t="s">
        <v>63</v>
      </c>
      <c r="C14" s="22">
        <v>19687238.41082826</v>
      </c>
      <c r="D14" s="34">
        <v>2803266.1896583512</v>
      </c>
      <c r="E14" s="29">
        <f t="shared" si="0"/>
        <v>22490504.60048661</v>
      </c>
      <c r="F14" s="97">
        <v>1228145.16</v>
      </c>
      <c r="G14" s="60">
        <v>3221786.8499999987</v>
      </c>
      <c r="H14" s="61">
        <v>1092556.7100000007</v>
      </c>
      <c r="I14" s="61">
        <v>4606388.869999999</v>
      </c>
      <c r="J14" s="62">
        <f t="shared" si="1"/>
        <v>8920732.43</v>
      </c>
      <c r="K14" s="98">
        <v>705508.43</v>
      </c>
      <c r="L14" s="63">
        <v>1630193.0200000005</v>
      </c>
      <c r="N14" s="96" t="s">
        <v>5</v>
      </c>
      <c r="O14" s="54" t="s">
        <v>63</v>
      </c>
      <c r="P14" s="22">
        <v>14347379.18727156</v>
      </c>
      <c r="Q14" s="34">
        <v>1184212.6277066406</v>
      </c>
      <c r="R14" s="29">
        <f t="shared" si="2"/>
        <v>15531591.814978201</v>
      </c>
      <c r="S14" s="97">
        <v>2823365.29</v>
      </c>
      <c r="T14" s="60">
        <v>1589665.6999999993</v>
      </c>
      <c r="U14" s="61">
        <v>895432.7100000004</v>
      </c>
      <c r="V14" s="61">
        <v>2665324.8899999997</v>
      </c>
      <c r="W14" s="62">
        <f t="shared" si="9"/>
        <v>5150423.299999999</v>
      </c>
      <c r="X14" s="98">
        <v>611866.98</v>
      </c>
      <c r="Y14" s="63">
        <v>1323272.7999999998</v>
      </c>
      <c r="AA14" s="96" t="s">
        <v>5</v>
      </c>
      <c r="AB14" s="54" t="s">
        <v>63</v>
      </c>
      <c r="AC14" s="117">
        <f t="shared" si="3"/>
        <v>0.3721835990989919</v>
      </c>
      <c r="AD14" s="67">
        <f t="shared" si="3"/>
        <v>1.367198359543917</v>
      </c>
      <c r="AE14" s="65">
        <f t="shared" si="4"/>
        <v>0.4480489101443834</v>
      </c>
      <c r="AF14" s="65">
        <f t="shared" si="4"/>
        <v>-0.5650066378764613</v>
      </c>
      <c r="AG14" s="64">
        <f t="shared" si="5"/>
        <v>1.026707156102066</v>
      </c>
      <c r="AH14" s="66">
        <f t="shared" si="6"/>
        <v>0.22014384531474196</v>
      </c>
      <c r="AI14" s="67">
        <f t="shared" si="7"/>
        <v>0.728265431085964</v>
      </c>
      <c r="AJ14" s="68">
        <f t="shared" si="8"/>
        <v>0.732038690878088</v>
      </c>
      <c r="AK14" s="68">
        <f t="shared" si="8"/>
        <v>0.15304216939440018</v>
      </c>
      <c r="AL14" s="107">
        <f t="shared" si="8"/>
        <v>0.23194024693925597</v>
      </c>
    </row>
    <row r="15" spans="1:38" ht="13.5">
      <c r="A15" s="96" t="s">
        <v>64</v>
      </c>
      <c r="B15" s="54" t="s">
        <v>59</v>
      </c>
      <c r="C15" s="22">
        <v>65458218.83064243</v>
      </c>
      <c r="D15" s="34">
        <v>9320596.81779806</v>
      </c>
      <c r="E15" s="29">
        <f t="shared" si="0"/>
        <v>74778815.6484405</v>
      </c>
      <c r="F15" s="97">
        <v>4083467.3000000003</v>
      </c>
      <c r="G15" s="60">
        <v>24385120.660000004</v>
      </c>
      <c r="H15" s="61">
        <v>6015844.150000002</v>
      </c>
      <c r="I15" s="61">
        <v>24999380.470000014</v>
      </c>
      <c r="J15" s="62">
        <f t="shared" si="1"/>
        <v>55400345.280000016</v>
      </c>
      <c r="K15" s="98">
        <v>4208200.57</v>
      </c>
      <c r="L15" s="63">
        <v>5420238.680000001</v>
      </c>
      <c r="N15" s="96" t="s">
        <v>64</v>
      </c>
      <c r="O15" s="54" t="s">
        <v>59</v>
      </c>
      <c r="P15" s="22">
        <v>48175612.02140945</v>
      </c>
      <c r="Q15" s="34">
        <v>3976347.6910028</v>
      </c>
      <c r="R15" s="29">
        <f t="shared" si="2"/>
        <v>52151959.71241225</v>
      </c>
      <c r="S15" s="97">
        <v>9480292.45</v>
      </c>
      <c r="T15" s="60">
        <v>13205845.110000003</v>
      </c>
      <c r="U15" s="61">
        <v>3714237.5300000007</v>
      </c>
      <c r="V15" s="61">
        <v>11964789.850000001</v>
      </c>
      <c r="W15" s="62">
        <f t="shared" si="9"/>
        <v>28884872.490000006</v>
      </c>
      <c r="X15" s="98">
        <v>3923147.0599999996</v>
      </c>
      <c r="Y15" s="63">
        <v>4443283.960000001</v>
      </c>
      <c r="AA15" s="96" t="s">
        <v>64</v>
      </c>
      <c r="AB15" s="54" t="s">
        <v>59</v>
      </c>
      <c r="AC15" s="117">
        <f t="shared" si="3"/>
        <v>0.35874182151650746</v>
      </c>
      <c r="AD15" s="67">
        <f t="shared" si="3"/>
        <v>1.3440095137775758</v>
      </c>
      <c r="AE15" s="65">
        <f t="shared" si="4"/>
        <v>0.43386396332567756</v>
      </c>
      <c r="AF15" s="65">
        <f t="shared" si="4"/>
        <v>-0.5692677919445406</v>
      </c>
      <c r="AG15" s="64">
        <f t="shared" si="5"/>
        <v>0.8465399568812599</v>
      </c>
      <c r="AH15" s="66">
        <f t="shared" si="6"/>
        <v>0.6196713595751107</v>
      </c>
      <c r="AI15" s="67">
        <f t="shared" si="7"/>
        <v>1.0894124162155685</v>
      </c>
      <c r="AJ15" s="68">
        <f t="shared" si="8"/>
        <v>0.9179709136393008</v>
      </c>
      <c r="AK15" s="68">
        <f t="shared" si="8"/>
        <v>0.07265939961985546</v>
      </c>
      <c r="AL15" s="107">
        <f t="shared" si="8"/>
        <v>0.2198722226161749</v>
      </c>
    </row>
    <row r="16" spans="1:38" ht="13.5">
      <c r="A16" s="96" t="s">
        <v>65</v>
      </c>
      <c r="B16" s="54" t="s">
        <v>62</v>
      </c>
      <c r="C16" s="22">
        <v>54060128.465562426</v>
      </c>
      <c r="D16" s="34">
        <v>7697622.549882175</v>
      </c>
      <c r="E16" s="29">
        <f t="shared" si="0"/>
        <v>61757751.0154446</v>
      </c>
      <c r="F16" s="97">
        <v>3372422.46</v>
      </c>
      <c r="G16" s="60">
        <v>16399297.810000004</v>
      </c>
      <c r="H16" s="61">
        <v>8540166.54</v>
      </c>
      <c r="I16" s="61">
        <v>18408102.74000001</v>
      </c>
      <c r="J16" s="62">
        <f t="shared" si="1"/>
        <v>43347567.09000001</v>
      </c>
      <c r="K16" s="98">
        <v>2955476.69</v>
      </c>
      <c r="L16" s="63">
        <v>4476424.840000002</v>
      </c>
      <c r="N16" s="96" t="s">
        <v>65</v>
      </c>
      <c r="O16" s="54" t="s">
        <v>62</v>
      </c>
      <c r="P16" s="22">
        <v>41701292.21769641</v>
      </c>
      <c r="Q16" s="34">
        <v>3441966.3822429404</v>
      </c>
      <c r="R16" s="29">
        <f t="shared" si="2"/>
        <v>45143258.599939354</v>
      </c>
      <c r="S16" s="97">
        <v>8206236.09</v>
      </c>
      <c r="T16" s="60">
        <v>9089817.17</v>
      </c>
      <c r="U16" s="61">
        <v>5009453.589999999</v>
      </c>
      <c r="V16" s="61">
        <v>10841995.399999997</v>
      </c>
      <c r="W16" s="62">
        <f t="shared" si="9"/>
        <v>24941266.159999996</v>
      </c>
      <c r="X16" s="98">
        <v>2951857.56</v>
      </c>
      <c r="Y16" s="63">
        <v>3846151.0700000008</v>
      </c>
      <c r="AA16" s="96" t="s">
        <v>65</v>
      </c>
      <c r="AB16" s="54" t="s">
        <v>62</v>
      </c>
      <c r="AC16" s="117">
        <f t="shared" si="3"/>
        <v>0.2963657860612148</v>
      </c>
      <c r="AD16" s="67">
        <f t="shared" si="3"/>
        <v>1.2364025952124664</v>
      </c>
      <c r="AE16" s="65">
        <f t="shared" si="4"/>
        <v>0.36803928052122425</v>
      </c>
      <c r="AF16" s="65">
        <f t="shared" si="4"/>
        <v>-0.5890415017294488</v>
      </c>
      <c r="AG16" s="64">
        <f t="shared" si="5"/>
        <v>0.8041394566355182</v>
      </c>
      <c r="AH16" s="66">
        <f t="shared" si="6"/>
        <v>0.7048099930595426</v>
      </c>
      <c r="AI16" s="67">
        <f t="shared" si="7"/>
        <v>0.6978519230878861</v>
      </c>
      <c r="AJ16" s="68">
        <f t="shared" si="8"/>
        <v>0.7379858268590811</v>
      </c>
      <c r="AK16" s="68">
        <f t="shared" si="8"/>
        <v>0.0012260517069122567</v>
      </c>
      <c r="AL16" s="107">
        <f t="shared" si="8"/>
        <v>0.16387129848230342</v>
      </c>
    </row>
    <row r="17" spans="1:38" ht="13.5">
      <c r="A17" s="96" t="s">
        <v>48</v>
      </c>
      <c r="B17" s="54" t="s">
        <v>62</v>
      </c>
      <c r="C17" s="22">
        <v>18002385.646775212</v>
      </c>
      <c r="D17" s="34">
        <v>2563359.9778544363</v>
      </c>
      <c r="E17" s="29">
        <f t="shared" si="0"/>
        <v>20565745.624629647</v>
      </c>
      <c r="F17" s="97">
        <v>1123039.31</v>
      </c>
      <c r="G17" s="60">
        <v>1783668.470000001</v>
      </c>
      <c r="H17" s="61">
        <v>826342.0499999996</v>
      </c>
      <c r="I17" s="61">
        <v>1665010.3900000001</v>
      </c>
      <c r="J17" s="62">
        <f t="shared" si="1"/>
        <v>4275020.91</v>
      </c>
      <c r="K17" s="98">
        <v>280180.06</v>
      </c>
      <c r="L17" s="63">
        <v>1490679.5000000005</v>
      </c>
      <c r="N17" s="96" t="s">
        <v>48</v>
      </c>
      <c r="O17" s="54" t="s">
        <v>62</v>
      </c>
      <c r="P17" s="22">
        <v>12402726.653870033</v>
      </c>
      <c r="Q17" s="34">
        <v>1023703.725244592</v>
      </c>
      <c r="R17" s="29">
        <f t="shared" si="2"/>
        <v>13426430.379114624</v>
      </c>
      <c r="S17" s="97">
        <v>2440684.63</v>
      </c>
      <c r="T17" s="60">
        <v>979209.7299999999</v>
      </c>
      <c r="U17" s="61">
        <v>567124.29</v>
      </c>
      <c r="V17" s="61">
        <v>960646.8799999999</v>
      </c>
      <c r="W17" s="62">
        <f t="shared" si="9"/>
        <v>2506980.9</v>
      </c>
      <c r="X17" s="98">
        <v>271151.87</v>
      </c>
      <c r="Y17" s="63">
        <v>1143915.5800000003</v>
      </c>
      <c r="AA17" s="96" t="s">
        <v>48</v>
      </c>
      <c r="AB17" s="54" t="s">
        <v>62</v>
      </c>
      <c r="AC17" s="117">
        <f t="shared" si="3"/>
        <v>0.45148612471902805</v>
      </c>
      <c r="AD17" s="67">
        <f t="shared" si="3"/>
        <v>1.5040057143896557</v>
      </c>
      <c r="AE17" s="65">
        <f t="shared" si="4"/>
        <v>0.531735915200553</v>
      </c>
      <c r="AF17" s="65">
        <f t="shared" si="4"/>
        <v>-0.539867094586489</v>
      </c>
      <c r="AG17" s="64">
        <f t="shared" si="5"/>
        <v>0.8215387524795135</v>
      </c>
      <c r="AH17" s="66">
        <f t="shared" si="6"/>
        <v>0.45707398637430874</v>
      </c>
      <c r="AI17" s="67">
        <f t="shared" si="7"/>
        <v>0.7332179229062821</v>
      </c>
      <c r="AJ17" s="68">
        <f t="shared" si="8"/>
        <v>0.7052467013210992</v>
      </c>
      <c r="AK17" s="68">
        <f t="shared" si="8"/>
        <v>0.033295695139406556</v>
      </c>
      <c r="AL17" s="107">
        <f t="shared" si="8"/>
        <v>0.30313768433855937</v>
      </c>
    </row>
    <row r="18" spans="1:38" ht="13.5">
      <c r="A18" s="96" t="s">
        <v>66</v>
      </c>
      <c r="B18" s="54" t="s">
        <v>62</v>
      </c>
      <c r="C18" s="22">
        <v>14312291.956367407</v>
      </c>
      <c r="D18" s="34">
        <v>2037927.4787334683</v>
      </c>
      <c r="E18" s="29">
        <f t="shared" si="0"/>
        <v>16350219.435100876</v>
      </c>
      <c r="F18" s="97">
        <v>892840.92</v>
      </c>
      <c r="G18" s="60">
        <v>1911296.1499999992</v>
      </c>
      <c r="H18" s="61">
        <v>242134.99000000005</v>
      </c>
      <c r="I18" s="61">
        <v>579370.38</v>
      </c>
      <c r="J18" s="62">
        <f t="shared" si="1"/>
        <v>2732801.519999999</v>
      </c>
      <c r="K18" s="98">
        <v>251079.78999999998</v>
      </c>
      <c r="L18" s="63">
        <v>1185122.8599999999</v>
      </c>
      <c r="N18" s="96" t="s">
        <v>66</v>
      </c>
      <c r="O18" s="54" t="s">
        <v>62</v>
      </c>
      <c r="P18" s="22">
        <v>10264536.659367576</v>
      </c>
      <c r="Q18" s="34">
        <v>847220.5112111773</v>
      </c>
      <c r="R18" s="29">
        <f t="shared" si="2"/>
        <v>11111757.170578754</v>
      </c>
      <c r="S18" s="97">
        <v>2019918.49</v>
      </c>
      <c r="T18" s="60">
        <v>1027800.3499999996</v>
      </c>
      <c r="U18" s="61">
        <v>152718.75999999995</v>
      </c>
      <c r="V18" s="61">
        <v>284878.68</v>
      </c>
      <c r="W18" s="62">
        <f t="shared" si="9"/>
        <v>1465397.7899999996</v>
      </c>
      <c r="X18" s="98">
        <v>225275.57</v>
      </c>
      <c r="Y18" s="63">
        <v>946708.2600000001</v>
      </c>
      <c r="AA18" s="96" t="s">
        <v>66</v>
      </c>
      <c r="AB18" s="54" t="s">
        <v>62</v>
      </c>
      <c r="AC18" s="117">
        <f t="shared" si="3"/>
        <v>0.3943436933712723</v>
      </c>
      <c r="AD18" s="67">
        <f t="shared" si="3"/>
        <v>1.4054274557400284</v>
      </c>
      <c r="AE18" s="65">
        <f t="shared" si="4"/>
        <v>0.471434192099905</v>
      </c>
      <c r="AF18" s="65">
        <f t="shared" si="4"/>
        <v>-0.557981708459929</v>
      </c>
      <c r="AG18" s="64">
        <f t="shared" si="5"/>
        <v>0.8595986564900469</v>
      </c>
      <c r="AH18" s="66">
        <f t="shared" si="6"/>
        <v>0.5854960451486126</v>
      </c>
      <c r="AI18" s="67">
        <f t="shared" si="7"/>
        <v>1.033744259135152</v>
      </c>
      <c r="AJ18" s="68">
        <f t="shared" si="8"/>
        <v>0.8648871580460074</v>
      </c>
      <c r="AK18" s="68">
        <f t="shared" si="8"/>
        <v>0.11454513243491049</v>
      </c>
      <c r="AL18" s="107">
        <f t="shared" si="8"/>
        <v>0.251835343656978</v>
      </c>
    </row>
    <row r="19" spans="1:38" ht="13.5">
      <c r="A19" s="96" t="s">
        <v>67</v>
      </c>
      <c r="B19" s="54" t="s">
        <v>62</v>
      </c>
      <c r="C19" s="22">
        <v>13258747.176658053</v>
      </c>
      <c r="D19" s="34">
        <v>1887913.2208360329</v>
      </c>
      <c r="E19" s="29">
        <f t="shared" si="0"/>
        <v>15146660.397494085</v>
      </c>
      <c r="F19" s="97">
        <v>827117.84</v>
      </c>
      <c r="G19" s="60">
        <v>1153528.2499999998</v>
      </c>
      <c r="H19" s="61">
        <v>226895.12000000008</v>
      </c>
      <c r="I19" s="61">
        <v>421624.1399999996</v>
      </c>
      <c r="J19" s="62">
        <f t="shared" si="1"/>
        <v>1802047.5099999995</v>
      </c>
      <c r="K19" s="98">
        <v>164688.8</v>
      </c>
      <c r="L19" s="63">
        <v>1097884.7199999995</v>
      </c>
      <c r="N19" s="96" t="s">
        <v>67</v>
      </c>
      <c r="O19" s="54" t="s">
        <v>62</v>
      </c>
      <c r="P19" s="22">
        <v>9531395.231937286</v>
      </c>
      <c r="Q19" s="34">
        <v>786708.0423535863</v>
      </c>
      <c r="R19" s="29">
        <f t="shared" si="2"/>
        <v>10318103.27429087</v>
      </c>
      <c r="S19" s="97">
        <v>1875646.43</v>
      </c>
      <c r="T19" s="60">
        <v>612615.8899999998</v>
      </c>
      <c r="U19" s="61">
        <v>118638.99000000003</v>
      </c>
      <c r="V19" s="61">
        <v>225783.9999999999</v>
      </c>
      <c r="W19" s="62">
        <f t="shared" si="9"/>
        <v>957038.8799999997</v>
      </c>
      <c r="X19" s="98">
        <v>143319.77000000002</v>
      </c>
      <c r="Y19" s="63">
        <v>879089.9100000004</v>
      </c>
      <c r="AA19" s="96" t="s">
        <v>67</v>
      </c>
      <c r="AB19" s="54" t="s">
        <v>62</v>
      </c>
      <c r="AC19" s="117">
        <f t="shared" si="3"/>
        <v>0.39106047478037187</v>
      </c>
      <c r="AD19" s="67">
        <f t="shared" si="3"/>
        <v>1.3997634690348182</v>
      </c>
      <c r="AE19" s="65">
        <f t="shared" si="4"/>
        <v>0.4679694508616037</v>
      </c>
      <c r="AF19" s="65">
        <f t="shared" si="4"/>
        <v>-0.559022517906</v>
      </c>
      <c r="AG19" s="64">
        <f t="shared" si="5"/>
        <v>0.8829551580844568</v>
      </c>
      <c r="AH19" s="66">
        <f t="shared" si="6"/>
        <v>0.9124835772792741</v>
      </c>
      <c r="AI19" s="67">
        <f t="shared" si="7"/>
        <v>0.8673782907557654</v>
      </c>
      <c r="AJ19" s="68">
        <f t="shared" si="8"/>
        <v>0.8829407536713663</v>
      </c>
      <c r="AK19" s="68">
        <f t="shared" si="8"/>
        <v>0.14910036486941025</v>
      </c>
      <c r="AL19" s="107">
        <f t="shared" si="8"/>
        <v>0.2488878640411185</v>
      </c>
    </row>
    <row r="20" spans="1:38" ht="13.5">
      <c r="A20" s="96" t="s">
        <v>68</v>
      </c>
      <c r="B20" s="54" t="s">
        <v>62</v>
      </c>
      <c r="C20" s="22">
        <v>114738370.87157744</v>
      </c>
      <c r="D20" s="34">
        <v>16337598.448742606</v>
      </c>
      <c r="E20" s="29">
        <f t="shared" si="0"/>
        <v>131075969.32032004</v>
      </c>
      <c r="F20" s="97">
        <v>7157701.4399999995</v>
      </c>
      <c r="G20" s="60">
        <v>44869342.809999995</v>
      </c>
      <c r="H20" s="61">
        <v>13439192.820000004</v>
      </c>
      <c r="I20" s="61">
        <v>31813983.130000006</v>
      </c>
      <c r="J20" s="62">
        <f t="shared" si="1"/>
        <v>90122518.76</v>
      </c>
      <c r="K20" s="98">
        <v>8262670.739999999</v>
      </c>
      <c r="L20" s="63">
        <v>9500859.73</v>
      </c>
      <c r="N20" s="96" t="s">
        <v>68</v>
      </c>
      <c r="O20" s="54" t="s">
        <v>62</v>
      </c>
      <c r="P20" s="22">
        <v>82985820.16153598</v>
      </c>
      <c r="Q20" s="34">
        <v>6849533.62374831</v>
      </c>
      <c r="R20" s="29">
        <f t="shared" si="2"/>
        <v>89835353.78528428</v>
      </c>
      <c r="S20" s="97">
        <v>16330458.75</v>
      </c>
      <c r="T20" s="60">
        <v>25113243.76</v>
      </c>
      <c r="U20" s="61">
        <v>8621203.769999994</v>
      </c>
      <c r="V20" s="61">
        <v>20621906.080000002</v>
      </c>
      <c r="W20" s="62">
        <f t="shared" si="9"/>
        <v>54356353.61</v>
      </c>
      <c r="X20" s="98">
        <v>8394625.68</v>
      </c>
      <c r="Y20" s="63">
        <v>7653863.590000002</v>
      </c>
      <c r="AA20" s="96" t="s">
        <v>68</v>
      </c>
      <c r="AB20" s="54" t="s">
        <v>62</v>
      </c>
      <c r="AC20" s="117">
        <f t="shared" si="3"/>
        <v>0.3826262203378066</v>
      </c>
      <c r="AD20" s="67">
        <f t="shared" si="3"/>
        <v>1.3852132635859795</v>
      </c>
      <c r="AE20" s="65">
        <f t="shared" si="4"/>
        <v>0.45906888321055717</v>
      </c>
      <c r="AF20" s="65">
        <f t="shared" si="4"/>
        <v>-0.5616962419993254</v>
      </c>
      <c r="AG20" s="64">
        <f t="shared" si="5"/>
        <v>0.7866804957098856</v>
      </c>
      <c r="AH20" s="66">
        <f t="shared" si="6"/>
        <v>0.5588534012808763</v>
      </c>
      <c r="AI20" s="67">
        <f t="shared" si="7"/>
        <v>0.5427275736094326</v>
      </c>
      <c r="AJ20" s="68">
        <f t="shared" si="8"/>
        <v>0.6579941952438118</v>
      </c>
      <c r="AK20" s="68">
        <f t="shared" si="8"/>
        <v>-0.015718978430971586</v>
      </c>
      <c r="AL20" s="107">
        <f t="shared" si="8"/>
        <v>0.24131552885436225</v>
      </c>
    </row>
    <row r="21" spans="1:38" ht="13.5">
      <c r="A21" s="96" t="s">
        <v>6</v>
      </c>
      <c r="B21" s="54" t="s">
        <v>62</v>
      </c>
      <c r="C21" s="22">
        <v>248896563.51691824</v>
      </c>
      <c r="D21" s="34">
        <v>35440385.62794929</v>
      </c>
      <c r="E21" s="29">
        <f t="shared" si="0"/>
        <v>284336949.14486754</v>
      </c>
      <c r="F21" s="97">
        <v>15526865.8</v>
      </c>
      <c r="G21" s="60">
        <v>122941768.63</v>
      </c>
      <c r="H21" s="61">
        <v>27828752.09999999</v>
      </c>
      <c r="I21" s="61">
        <v>47843312.280000016</v>
      </c>
      <c r="J21" s="62">
        <f t="shared" si="1"/>
        <v>198613833.01</v>
      </c>
      <c r="K21" s="98">
        <v>19809435.33</v>
      </c>
      <c r="L21" s="63">
        <v>20609769.159999996</v>
      </c>
      <c r="N21" s="96" t="s">
        <v>6</v>
      </c>
      <c r="O21" s="54" t="s">
        <v>62</v>
      </c>
      <c r="P21" s="22">
        <v>176130408.66716865</v>
      </c>
      <c r="Q21" s="34">
        <v>14537557.789776174</v>
      </c>
      <c r="R21" s="29">
        <f t="shared" si="2"/>
        <v>190667966.45694482</v>
      </c>
      <c r="S21" s="97">
        <v>34660022.25</v>
      </c>
      <c r="T21" s="60">
        <v>65743235.55000002</v>
      </c>
      <c r="U21" s="61">
        <v>16551421.36</v>
      </c>
      <c r="V21" s="61">
        <v>28958859.820000004</v>
      </c>
      <c r="W21" s="62">
        <f t="shared" si="9"/>
        <v>111253516.73000003</v>
      </c>
      <c r="X21" s="98">
        <v>17804595.11</v>
      </c>
      <c r="Y21" s="63">
        <v>16244680.35</v>
      </c>
      <c r="AA21" s="96" t="s">
        <v>6</v>
      </c>
      <c r="AB21" s="54" t="s">
        <v>62</v>
      </c>
      <c r="AC21" s="117">
        <f t="shared" si="3"/>
        <v>0.41313794364296763</v>
      </c>
      <c r="AD21" s="67">
        <f t="shared" si="3"/>
        <v>1.4378500254611848</v>
      </c>
      <c r="AE21" s="65">
        <f t="shared" si="4"/>
        <v>0.4912675392123318</v>
      </c>
      <c r="AF21" s="65">
        <f t="shared" si="4"/>
        <v>-0.5520237786344756</v>
      </c>
      <c r="AG21" s="64">
        <f t="shared" si="5"/>
        <v>0.8700291764085524</v>
      </c>
      <c r="AH21" s="66">
        <f t="shared" si="6"/>
        <v>0.6813511960522036</v>
      </c>
      <c r="AI21" s="67">
        <f t="shared" si="7"/>
        <v>0.6521131210752209</v>
      </c>
      <c r="AJ21" s="68">
        <f t="shared" si="8"/>
        <v>0.7852364477791185</v>
      </c>
      <c r="AK21" s="68">
        <f t="shared" si="8"/>
        <v>0.11260240446995473</v>
      </c>
      <c r="AL21" s="107">
        <f t="shared" si="8"/>
        <v>0.2687088151906909</v>
      </c>
    </row>
    <row r="22" spans="1:38" ht="13.5">
      <c r="A22" s="96" t="s">
        <v>7</v>
      </c>
      <c r="B22" s="54" t="s">
        <v>62</v>
      </c>
      <c r="C22" s="22">
        <v>13657952.874094678</v>
      </c>
      <c r="D22" s="34">
        <v>1944756.1264274826</v>
      </c>
      <c r="E22" s="29">
        <f t="shared" si="0"/>
        <v>15602709.00052216</v>
      </c>
      <c r="F22" s="97">
        <v>852021.41</v>
      </c>
      <c r="G22" s="60">
        <v>1001493.8599999996</v>
      </c>
      <c r="H22" s="61">
        <v>135661.52</v>
      </c>
      <c r="I22" s="61">
        <v>464891.3499999999</v>
      </c>
      <c r="J22" s="62">
        <f t="shared" si="1"/>
        <v>1602046.7299999995</v>
      </c>
      <c r="K22" s="98">
        <v>127861.94</v>
      </c>
      <c r="L22" s="63">
        <v>1130940.6899999997</v>
      </c>
      <c r="N22" s="96" t="s">
        <v>7</v>
      </c>
      <c r="O22" s="54" t="s">
        <v>62</v>
      </c>
      <c r="P22" s="22">
        <v>9852040.229811123</v>
      </c>
      <c r="Q22" s="34">
        <v>813173.6323778632</v>
      </c>
      <c r="R22" s="29">
        <f t="shared" si="2"/>
        <v>10665213.862188986</v>
      </c>
      <c r="S22" s="97">
        <v>1938744.9100000001</v>
      </c>
      <c r="T22" s="60">
        <v>540374.5399999999</v>
      </c>
      <c r="U22" s="61">
        <v>93023.66</v>
      </c>
      <c r="V22" s="61">
        <v>234375.63000000003</v>
      </c>
      <c r="W22" s="62">
        <f t="shared" si="9"/>
        <v>867773.83</v>
      </c>
      <c r="X22" s="98">
        <v>115639.22</v>
      </c>
      <c r="Y22" s="63">
        <v>908663.3400000001</v>
      </c>
      <c r="AA22" s="96" t="s">
        <v>7</v>
      </c>
      <c r="AB22" s="54" t="s">
        <v>62</v>
      </c>
      <c r="AC22" s="117">
        <f t="shared" si="3"/>
        <v>0.38630705473241056</v>
      </c>
      <c r="AD22" s="67">
        <f t="shared" si="3"/>
        <v>1.3915631901893728</v>
      </c>
      <c r="AE22" s="65">
        <f t="shared" si="4"/>
        <v>0.462953223642135</v>
      </c>
      <c r="AF22" s="65">
        <f t="shared" si="4"/>
        <v>-0.5605293890881189</v>
      </c>
      <c r="AG22" s="64">
        <f t="shared" si="5"/>
        <v>0.853332801356629</v>
      </c>
      <c r="AH22" s="66">
        <f t="shared" si="6"/>
        <v>0.4583550034475099</v>
      </c>
      <c r="AI22" s="67">
        <f t="shared" si="7"/>
        <v>0.9835310949350828</v>
      </c>
      <c r="AJ22" s="68">
        <f t="shared" si="8"/>
        <v>0.8461569992263993</v>
      </c>
      <c r="AK22" s="68">
        <f t="shared" si="8"/>
        <v>0.1056970117923659</v>
      </c>
      <c r="AL22" s="107">
        <f t="shared" si="8"/>
        <v>0.24462013621018275</v>
      </c>
    </row>
    <row r="23" spans="1:38" ht="13.5">
      <c r="A23" s="96" t="s">
        <v>8</v>
      </c>
      <c r="B23" s="54" t="s">
        <v>59</v>
      </c>
      <c r="C23" s="22">
        <v>45359235.56906064</v>
      </c>
      <c r="D23" s="34">
        <v>6458702.272308524</v>
      </c>
      <c r="E23" s="29">
        <f t="shared" si="0"/>
        <v>51817937.84136916</v>
      </c>
      <c r="F23" s="97">
        <v>2829636.35</v>
      </c>
      <c r="G23" s="60">
        <v>14476670.519999998</v>
      </c>
      <c r="H23" s="61">
        <v>6834608.259999997</v>
      </c>
      <c r="I23" s="61">
        <v>18253190.139999986</v>
      </c>
      <c r="J23" s="62">
        <f t="shared" si="1"/>
        <v>39564468.91999998</v>
      </c>
      <c r="K23" s="98">
        <v>3447940.71</v>
      </c>
      <c r="L23" s="63">
        <v>3755951.319999999</v>
      </c>
      <c r="N23" s="96" t="s">
        <v>8</v>
      </c>
      <c r="O23" s="54" t="s">
        <v>59</v>
      </c>
      <c r="P23" s="22">
        <v>32274923.067238636</v>
      </c>
      <c r="Q23" s="34">
        <v>2663927.045881102</v>
      </c>
      <c r="R23" s="29">
        <f t="shared" si="2"/>
        <v>34938850.11311974</v>
      </c>
      <c r="S23" s="97">
        <v>6351257.34</v>
      </c>
      <c r="T23" s="60">
        <v>6812343.5</v>
      </c>
      <c r="U23" s="61">
        <v>4259427.91</v>
      </c>
      <c r="V23" s="61">
        <v>11107522.83</v>
      </c>
      <c r="W23" s="62">
        <f t="shared" si="9"/>
        <v>22179294.240000002</v>
      </c>
      <c r="X23" s="98">
        <v>2873520.9</v>
      </c>
      <c r="Y23" s="63">
        <v>2976747.7899999996</v>
      </c>
      <c r="AA23" s="96" t="s">
        <v>8</v>
      </c>
      <c r="AB23" s="54" t="s">
        <v>59</v>
      </c>
      <c r="AC23" s="117">
        <f t="shared" si="3"/>
        <v>0.4054018184509174</v>
      </c>
      <c r="AD23" s="67">
        <f t="shared" si="3"/>
        <v>1.4245041853885638</v>
      </c>
      <c r="AE23" s="65">
        <f t="shared" si="4"/>
        <v>0.4831036989941244</v>
      </c>
      <c r="AF23" s="65">
        <f t="shared" si="4"/>
        <v>-0.554476192898208</v>
      </c>
      <c r="AG23" s="64">
        <f t="shared" si="5"/>
        <v>1.1250646741462753</v>
      </c>
      <c r="AH23" s="66">
        <f t="shared" si="6"/>
        <v>0.6045836211839999</v>
      </c>
      <c r="AI23" s="67">
        <f t="shared" si="7"/>
        <v>0.6433178143645539</v>
      </c>
      <c r="AJ23" s="68">
        <f t="shared" si="8"/>
        <v>0.783847064378004</v>
      </c>
      <c r="AK23" s="68">
        <f t="shared" si="8"/>
        <v>0.19990103778260315</v>
      </c>
      <c r="AL23" s="107">
        <f t="shared" si="8"/>
        <v>0.2617633689416461</v>
      </c>
    </row>
    <row r="24" spans="1:38" ht="13.5">
      <c r="A24" s="96" t="s">
        <v>9</v>
      </c>
      <c r="B24" s="54" t="s">
        <v>59</v>
      </c>
      <c r="C24" s="22">
        <v>35881682.870174125</v>
      </c>
      <c r="D24" s="34">
        <v>5109193.39315151</v>
      </c>
      <c r="E24" s="29">
        <f t="shared" si="0"/>
        <v>40990876.26332563</v>
      </c>
      <c r="F24" s="97">
        <v>2238400.02</v>
      </c>
      <c r="G24" s="60">
        <v>10470148.749999998</v>
      </c>
      <c r="H24" s="61">
        <v>2845375.4500000007</v>
      </c>
      <c r="I24" s="61">
        <v>9536241.549999999</v>
      </c>
      <c r="J24" s="62">
        <f t="shared" si="1"/>
        <v>22851765.75</v>
      </c>
      <c r="K24" s="98">
        <v>1648911.21</v>
      </c>
      <c r="L24" s="63">
        <v>2971166.809999999</v>
      </c>
      <c r="N24" s="96" t="s">
        <v>9</v>
      </c>
      <c r="O24" s="54" t="s">
        <v>59</v>
      </c>
      <c r="P24" s="22">
        <v>26916737.327305194</v>
      </c>
      <c r="Q24" s="34">
        <v>2221669.8829522743</v>
      </c>
      <c r="R24" s="29">
        <f t="shared" si="2"/>
        <v>29138407.210257467</v>
      </c>
      <c r="S24" s="97">
        <v>5296840.6899999995</v>
      </c>
      <c r="T24" s="60">
        <v>5668289.919999999</v>
      </c>
      <c r="U24" s="61">
        <v>1728368.8599999996</v>
      </c>
      <c r="V24" s="61">
        <v>4757159.699999999</v>
      </c>
      <c r="W24" s="62">
        <f t="shared" si="9"/>
        <v>12153818.479999997</v>
      </c>
      <c r="X24" s="98">
        <v>1528743.92</v>
      </c>
      <c r="Y24" s="63">
        <v>2482557.1299999994</v>
      </c>
      <c r="AA24" s="96" t="s">
        <v>9</v>
      </c>
      <c r="AB24" s="54" t="s">
        <v>59</v>
      </c>
      <c r="AC24" s="117">
        <f t="shared" si="3"/>
        <v>0.3330621179623656</v>
      </c>
      <c r="AD24" s="67">
        <f t="shared" si="3"/>
        <v>1.2997086256407</v>
      </c>
      <c r="AE24" s="65">
        <f t="shared" si="4"/>
        <v>0.4067644798681993</v>
      </c>
      <c r="AF24" s="65">
        <f t="shared" si="4"/>
        <v>-0.5774084683675846</v>
      </c>
      <c r="AG24" s="64">
        <f t="shared" si="5"/>
        <v>0.8471441824203656</v>
      </c>
      <c r="AH24" s="66">
        <f t="shared" si="6"/>
        <v>0.6462778957959248</v>
      </c>
      <c r="AI24" s="67">
        <f t="shared" si="7"/>
        <v>1.0046082434440873</v>
      </c>
      <c r="AJ24" s="68">
        <f t="shared" si="8"/>
        <v>0.8802128555403608</v>
      </c>
      <c r="AK24" s="68">
        <f t="shared" si="8"/>
        <v>0.07860524475544595</v>
      </c>
      <c r="AL24" s="107">
        <f t="shared" si="8"/>
        <v>0.19681709399372416</v>
      </c>
    </row>
    <row r="25" spans="1:38" ht="13.5">
      <c r="A25" s="96" t="s">
        <v>69</v>
      </c>
      <c r="B25" s="54" t="s">
        <v>62</v>
      </c>
      <c r="C25" s="22">
        <v>12711886.551387493</v>
      </c>
      <c r="D25" s="34">
        <v>1810045.7277277452</v>
      </c>
      <c r="E25" s="29">
        <f t="shared" si="0"/>
        <v>14521932.279115237</v>
      </c>
      <c r="F25" s="97">
        <v>793003.14</v>
      </c>
      <c r="G25" s="60">
        <v>709940.19</v>
      </c>
      <c r="H25" s="61">
        <v>172152.64999999997</v>
      </c>
      <c r="I25" s="61">
        <v>374600.0900000001</v>
      </c>
      <c r="J25" s="62">
        <f t="shared" si="1"/>
        <v>1256692.93</v>
      </c>
      <c r="K25" s="98">
        <v>86472.48</v>
      </c>
      <c r="L25" s="63">
        <v>1052602.1499999997</v>
      </c>
      <c r="N25" s="96" t="s">
        <v>69</v>
      </c>
      <c r="O25" s="54" t="s">
        <v>62</v>
      </c>
      <c r="P25" s="22">
        <v>9194049.973757515</v>
      </c>
      <c r="Q25" s="34">
        <v>758864.0361822117</v>
      </c>
      <c r="R25" s="29">
        <f t="shared" si="2"/>
        <v>9952914.009939726</v>
      </c>
      <c r="S25" s="97">
        <v>1809261.55</v>
      </c>
      <c r="T25" s="60">
        <v>384442.23000000004</v>
      </c>
      <c r="U25" s="61">
        <v>129876.23999999999</v>
      </c>
      <c r="V25" s="61">
        <v>167009.0899999999</v>
      </c>
      <c r="W25" s="62">
        <f t="shared" si="9"/>
        <v>681327.5599999999</v>
      </c>
      <c r="X25" s="98">
        <v>78748.49</v>
      </c>
      <c r="Y25" s="63">
        <v>847976.2499999998</v>
      </c>
      <c r="AA25" s="96" t="s">
        <v>69</v>
      </c>
      <c r="AB25" s="54" t="s">
        <v>62</v>
      </c>
      <c r="AC25" s="117">
        <f t="shared" si="3"/>
        <v>0.38262099810974526</v>
      </c>
      <c r="AD25" s="67">
        <f t="shared" si="3"/>
        <v>1.3852042545512502</v>
      </c>
      <c r="AE25" s="65">
        <f t="shared" si="4"/>
        <v>0.4590633722558586</v>
      </c>
      <c r="AF25" s="65">
        <f t="shared" si="4"/>
        <v>-0.5616978982392016</v>
      </c>
      <c r="AG25" s="64">
        <f t="shared" si="5"/>
        <v>0.8466758711705524</v>
      </c>
      <c r="AH25" s="66">
        <f t="shared" si="6"/>
        <v>0.32551304226238753</v>
      </c>
      <c r="AI25" s="67">
        <f t="shared" si="7"/>
        <v>1.2429922227586552</v>
      </c>
      <c r="AJ25" s="68">
        <f t="shared" si="8"/>
        <v>0.8444768768784283</v>
      </c>
      <c r="AK25" s="68">
        <f t="shared" si="8"/>
        <v>0.0980842934258166</v>
      </c>
      <c r="AL25" s="107">
        <f t="shared" si="8"/>
        <v>0.2413108857706805</v>
      </c>
    </row>
    <row r="26" spans="1:38" ht="13.5">
      <c r="A26" s="96" t="s">
        <v>38</v>
      </c>
      <c r="B26" s="54" t="s">
        <v>62</v>
      </c>
      <c r="C26" s="22">
        <v>14703820.621161027</v>
      </c>
      <c r="D26" s="34">
        <v>2093677.2515250833</v>
      </c>
      <c r="E26" s="29">
        <f t="shared" si="0"/>
        <v>16797497.87268611</v>
      </c>
      <c r="F26" s="97">
        <v>917265.5800000001</v>
      </c>
      <c r="G26" s="60">
        <v>3163148.2399999998</v>
      </c>
      <c r="H26" s="61">
        <v>373237.28</v>
      </c>
      <c r="I26" s="61">
        <v>352900.17</v>
      </c>
      <c r="J26" s="62">
        <f t="shared" si="1"/>
        <v>3889285.6899999995</v>
      </c>
      <c r="K26" s="98">
        <v>408313.57999999996</v>
      </c>
      <c r="L26" s="63">
        <v>1217543.3100000003</v>
      </c>
      <c r="N26" s="96" t="s">
        <v>38</v>
      </c>
      <c r="O26" s="54" t="s">
        <v>62</v>
      </c>
      <c r="P26" s="22">
        <v>10543616.564924434</v>
      </c>
      <c r="Q26" s="34">
        <v>870255.3766026774</v>
      </c>
      <c r="R26" s="29">
        <f t="shared" si="2"/>
        <v>11413871.941527111</v>
      </c>
      <c r="S26" s="97">
        <v>2074837.55</v>
      </c>
      <c r="T26" s="60">
        <v>1699861.7500000005</v>
      </c>
      <c r="U26" s="61">
        <v>166883.42999999996</v>
      </c>
      <c r="V26" s="61">
        <v>199317.07</v>
      </c>
      <c r="W26" s="62">
        <f t="shared" si="9"/>
        <v>2066062.2500000005</v>
      </c>
      <c r="X26" s="98">
        <v>364714.04</v>
      </c>
      <c r="Y26" s="63">
        <v>972448.0900000001</v>
      </c>
      <c r="AA26" s="96" t="s">
        <v>38</v>
      </c>
      <c r="AB26" s="54" t="s">
        <v>62</v>
      </c>
      <c r="AC26" s="117">
        <f t="shared" si="3"/>
        <v>0.3945708790356044</v>
      </c>
      <c r="AD26" s="67">
        <f t="shared" si="3"/>
        <v>1.4058193810860762</v>
      </c>
      <c r="AE26" s="65">
        <f t="shared" si="4"/>
        <v>0.47167393840925653</v>
      </c>
      <c r="AF26" s="65">
        <f t="shared" si="4"/>
        <v>-0.557909687917495</v>
      </c>
      <c r="AG26" s="64">
        <f t="shared" si="5"/>
        <v>0.8608267642942133</v>
      </c>
      <c r="AH26" s="66">
        <f t="shared" si="6"/>
        <v>1.2365149134338869</v>
      </c>
      <c r="AI26" s="67">
        <f t="shared" si="7"/>
        <v>0.7705466471085491</v>
      </c>
      <c r="AJ26" s="68">
        <f t="shared" si="8"/>
        <v>0.8824629751596296</v>
      </c>
      <c r="AK26" s="68">
        <f t="shared" si="8"/>
        <v>0.11954445186700235</v>
      </c>
      <c r="AL26" s="107">
        <f t="shared" si="8"/>
        <v>0.25203938649311364</v>
      </c>
    </row>
    <row r="27" spans="1:38" ht="13.5">
      <c r="A27" s="96" t="s">
        <v>70</v>
      </c>
      <c r="B27" s="54" t="s">
        <v>59</v>
      </c>
      <c r="C27" s="22">
        <v>47418215.72391647</v>
      </c>
      <c r="D27" s="34">
        <v>6751880.489224426</v>
      </c>
      <c r="E27" s="29">
        <f t="shared" si="0"/>
        <v>54170096.2131409</v>
      </c>
      <c r="F27" s="97">
        <v>2958081.3</v>
      </c>
      <c r="G27" s="60">
        <v>11556375.420000002</v>
      </c>
      <c r="H27" s="61">
        <v>2636373.72</v>
      </c>
      <c r="I27" s="61">
        <v>6441477.95</v>
      </c>
      <c r="J27" s="62">
        <f t="shared" si="1"/>
        <v>20634227.090000004</v>
      </c>
      <c r="K27" s="98">
        <v>1772468.55</v>
      </c>
      <c r="L27" s="63">
        <v>3926444.3100000005</v>
      </c>
      <c r="N27" s="96" t="s">
        <v>70</v>
      </c>
      <c r="O27" s="54" t="s">
        <v>59</v>
      </c>
      <c r="P27" s="22">
        <v>33723021.19421054</v>
      </c>
      <c r="Q27" s="34">
        <v>2783451.0415694444</v>
      </c>
      <c r="R27" s="29">
        <f t="shared" si="2"/>
        <v>36506472.23577998</v>
      </c>
      <c r="S27" s="97">
        <v>6636222.98</v>
      </c>
      <c r="T27" s="60">
        <v>6317013.1000000015</v>
      </c>
      <c r="U27" s="61">
        <v>1686078.4800000007</v>
      </c>
      <c r="V27" s="61">
        <v>3871841.4699999993</v>
      </c>
      <c r="W27" s="62">
        <f t="shared" si="9"/>
        <v>11874933.05</v>
      </c>
      <c r="X27" s="98">
        <v>1684381.3699999999</v>
      </c>
      <c r="Y27" s="63">
        <v>3110307.3699999996</v>
      </c>
      <c r="AA27" s="96" t="s">
        <v>70</v>
      </c>
      <c r="AB27" s="54" t="s">
        <v>59</v>
      </c>
      <c r="AC27" s="117">
        <f t="shared" si="3"/>
        <v>0.40610817313298964</v>
      </c>
      <c r="AD27" s="67">
        <f t="shared" si="3"/>
        <v>1.4257227407231094</v>
      </c>
      <c r="AE27" s="65">
        <f t="shared" si="4"/>
        <v>0.48384910662632596</v>
      </c>
      <c r="AF27" s="65">
        <f t="shared" si="4"/>
        <v>-0.5542522743863558</v>
      </c>
      <c r="AG27" s="64">
        <f t="shared" si="5"/>
        <v>0.829405011048655</v>
      </c>
      <c r="AH27" s="66">
        <f t="shared" si="6"/>
        <v>0.5636126973164375</v>
      </c>
      <c r="AI27" s="67">
        <f t="shared" si="7"/>
        <v>0.6636729576637344</v>
      </c>
      <c r="AJ27" s="68">
        <f t="shared" si="8"/>
        <v>0.7376289199373636</v>
      </c>
      <c r="AK27" s="68">
        <f t="shared" si="8"/>
        <v>0.05229645825398799</v>
      </c>
      <c r="AL27" s="107">
        <f t="shared" si="8"/>
        <v>0.2623975198952768</v>
      </c>
    </row>
    <row r="28" spans="1:38" ht="13.5">
      <c r="A28" s="96" t="s">
        <v>10</v>
      </c>
      <c r="B28" s="54" t="s">
        <v>62</v>
      </c>
      <c r="C28" s="22">
        <v>35082503.77203657</v>
      </c>
      <c r="D28" s="34">
        <v>4995398.268688625</v>
      </c>
      <c r="E28" s="29">
        <f t="shared" si="0"/>
        <v>40077902.040725194</v>
      </c>
      <c r="F28" s="97">
        <v>2188545</v>
      </c>
      <c r="G28" s="60">
        <v>12029803.860000003</v>
      </c>
      <c r="H28" s="61">
        <v>1696916.0500000003</v>
      </c>
      <c r="I28" s="61">
        <v>3981297.4799999995</v>
      </c>
      <c r="J28" s="62">
        <f t="shared" si="1"/>
        <v>17708017.390000004</v>
      </c>
      <c r="K28" s="98">
        <v>1663916.2699999998</v>
      </c>
      <c r="L28" s="63">
        <v>2904991.1299999994</v>
      </c>
      <c r="N28" s="96" t="s">
        <v>10</v>
      </c>
      <c r="O28" s="54" t="s">
        <v>62</v>
      </c>
      <c r="P28" s="22">
        <v>25034432.432379145</v>
      </c>
      <c r="Q28" s="34">
        <v>2066307.0674393908</v>
      </c>
      <c r="R28" s="29">
        <f t="shared" si="2"/>
        <v>27100739.499818537</v>
      </c>
      <c r="S28" s="97">
        <v>4926429.18</v>
      </c>
      <c r="T28" s="60">
        <v>6496788.9700000025</v>
      </c>
      <c r="U28" s="61">
        <v>1068495.2499999995</v>
      </c>
      <c r="V28" s="61">
        <v>3650865.7999999993</v>
      </c>
      <c r="W28" s="62">
        <f t="shared" si="9"/>
        <v>11216150.020000001</v>
      </c>
      <c r="X28" s="98">
        <v>1519670.9899999998</v>
      </c>
      <c r="Y28" s="63">
        <v>2308950.24</v>
      </c>
      <c r="AA28" s="96" t="s">
        <v>10</v>
      </c>
      <c r="AB28" s="54" t="s">
        <v>62</v>
      </c>
      <c r="AC28" s="117">
        <f t="shared" si="3"/>
        <v>0.401370047705232</v>
      </c>
      <c r="AD28" s="67">
        <f t="shared" si="3"/>
        <v>1.4175488471222346</v>
      </c>
      <c r="AE28" s="65">
        <f t="shared" si="4"/>
        <v>0.47884901963629267</v>
      </c>
      <c r="AF28" s="65">
        <f t="shared" si="4"/>
        <v>-0.5557542958528838</v>
      </c>
      <c r="AG28" s="64">
        <f t="shared" si="5"/>
        <v>0.8516537808984734</v>
      </c>
      <c r="AH28" s="66">
        <f t="shared" si="6"/>
        <v>0.5881362598476698</v>
      </c>
      <c r="AI28" s="67">
        <f t="shared" si="7"/>
        <v>0.09050775846102055</v>
      </c>
      <c r="AJ28" s="68">
        <f t="shared" si="8"/>
        <v>0.5787964103925209</v>
      </c>
      <c r="AK28" s="68">
        <f t="shared" si="8"/>
        <v>0.09491875606574562</v>
      </c>
      <c r="AL28" s="107">
        <f t="shared" si="8"/>
        <v>0.25814367051929166</v>
      </c>
    </row>
    <row r="29" spans="1:38" ht="13.5">
      <c r="A29" s="96" t="s">
        <v>11</v>
      </c>
      <c r="B29" s="54" t="s">
        <v>63</v>
      </c>
      <c r="C29" s="22">
        <v>16234365.02908953</v>
      </c>
      <c r="D29" s="34">
        <v>2311611.494052303</v>
      </c>
      <c r="E29" s="29">
        <f t="shared" si="0"/>
        <v>18545976.523141835</v>
      </c>
      <c r="F29" s="97">
        <v>1012745.23</v>
      </c>
      <c r="G29" s="60">
        <v>1740242.8800000006</v>
      </c>
      <c r="H29" s="61">
        <v>300433.4899999999</v>
      </c>
      <c r="I29" s="61">
        <v>1055670.2699999998</v>
      </c>
      <c r="J29" s="62">
        <f t="shared" si="1"/>
        <v>3096346.6400000006</v>
      </c>
      <c r="K29" s="98">
        <v>278183.92</v>
      </c>
      <c r="L29" s="63">
        <v>1344279.3999999997</v>
      </c>
      <c r="N29" s="96" t="s">
        <v>11</v>
      </c>
      <c r="O29" s="54" t="s">
        <v>63</v>
      </c>
      <c r="P29" s="22">
        <v>11809681.854561705</v>
      </c>
      <c r="Q29" s="34">
        <v>974754.6362876543</v>
      </c>
      <c r="R29" s="29">
        <f t="shared" si="2"/>
        <v>12784436.490849359</v>
      </c>
      <c r="S29" s="97">
        <v>2323981.64</v>
      </c>
      <c r="T29" s="60">
        <v>904101.1099999999</v>
      </c>
      <c r="U29" s="61">
        <v>198914.13999999996</v>
      </c>
      <c r="V29" s="61">
        <v>573732.6600000003</v>
      </c>
      <c r="W29" s="62">
        <f t="shared" si="9"/>
        <v>1676747.9100000001</v>
      </c>
      <c r="X29" s="98">
        <v>230866.59000000003</v>
      </c>
      <c r="Y29" s="63">
        <v>1089218.57</v>
      </c>
      <c r="AA29" s="96" t="s">
        <v>11</v>
      </c>
      <c r="AB29" s="54" t="s">
        <v>63</v>
      </c>
      <c r="AC29" s="117">
        <f t="shared" si="3"/>
        <v>0.37466573858792906</v>
      </c>
      <c r="AD29" s="67">
        <f t="shared" si="3"/>
        <v>1.3714803787505523</v>
      </c>
      <c r="AE29" s="65">
        <f t="shared" si="4"/>
        <v>0.4506682822051937</v>
      </c>
      <c r="AF29" s="65">
        <f t="shared" si="4"/>
        <v>-0.5642197801528244</v>
      </c>
      <c r="AG29" s="64">
        <f t="shared" si="5"/>
        <v>0.9248321462629339</v>
      </c>
      <c r="AH29" s="66">
        <f t="shared" si="6"/>
        <v>0.5103676892954918</v>
      </c>
      <c r="AI29" s="67">
        <f t="shared" si="7"/>
        <v>0.8400037920100265</v>
      </c>
      <c r="AJ29" s="68">
        <f t="shared" si="8"/>
        <v>0.8466381389436175</v>
      </c>
      <c r="AK29" s="68">
        <f t="shared" si="8"/>
        <v>0.20495529474403362</v>
      </c>
      <c r="AL29" s="107">
        <f t="shared" si="8"/>
        <v>0.2341686388986184</v>
      </c>
    </row>
    <row r="30" spans="1:38" ht="13.5">
      <c r="A30" s="96" t="s">
        <v>12</v>
      </c>
      <c r="B30" s="54" t="s">
        <v>59</v>
      </c>
      <c r="C30" s="22">
        <v>18033861.480611563</v>
      </c>
      <c r="D30" s="34">
        <v>2567841.8223337624</v>
      </c>
      <c r="E30" s="29">
        <f t="shared" si="0"/>
        <v>20601703.302945323</v>
      </c>
      <c r="F30" s="97">
        <v>1125002.8699999999</v>
      </c>
      <c r="G30" s="60">
        <v>2444858.039999998</v>
      </c>
      <c r="H30" s="61">
        <v>895147.5099999998</v>
      </c>
      <c r="I30" s="61">
        <v>2968686.2399999993</v>
      </c>
      <c r="J30" s="62">
        <f t="shared" si="1"/>
        <v>6308691.789999997</v>
      </c>
      <c r="K30" s="98">
        <v>468496.69</v>
      </c>
      <c r="L30" s="63">
        <v>1493285.9099999995</v>
      </c>
      <c r="N30" s="96" t="s">
        <v>12</v>
      </c>
      <c r="O30" s="54" t="s">
        <v>59</v>
      </c>
      <c r="P30" s="22">
        <v>12846025.785768531</v>
      </c>
      <c r="Q30" s="34">
        <v>1060293.0160825532</v>
      </c>
      <c r="R30" s="29">
        <f t="shared" si="2"/>
        <v>13906318.801851084</v>
      </c>
      <c r="S30" s="97">
        <v>2527919.76</v>
      </c>
      <c r="T30" s="60">
        <v>1279157.4399999997</v>
      </c>
      <c r="U30" s="61">
        <v>559437.5000000002</v>
      </c>
      <c r="V30" s="61">
        <v>1686276.1199999994</v>
      </c>
      <c r="W30" s="62">
        <f t="shared" si="9"/>
        <v>3524871.0599999996</v>
      </c>
      <c r="X30" s="98">
        <v>415120.56</v>
      </c>
      <c r="Y30" s="63">
        <v>1184801.59</v>
      </c>
      <c r="AA30" s="96" t="s">
        <v>12</v>
      </c>
      <c r="AB30" s="54" t="s">
        <v>59</v>
      </c>
      <c r="AC30" s="117">
        <f t="shared" si="3"/>
        <v>0.40384752306743565</v>
      </c>
      <c r="AD30" s="67">
        <f t="shared" si="3"/>
        <v>1.421822820092812</v>
      </c>
      <c r="AE30" s="65">
        <f t="shared" si="4"/>
        <v>0.48146346970004816</v>
      </c>
      <c r="AF30" s="65">
        <f t="shared" si="4"/>
        <v>-0.5549689164184547</v>
      </c>
      <c r="AG30" s="64">
        <f t="shared" si="5"/>
        <v>0.9113034592520517</v>
      </c>
      <c r="AH30" s="66">
        <f t="shared" si="6"/>
        <v>0.6000849245894302</v>
      </c>
      <c r="AI30" s="67">
        <f t="shared" si="7"/>
        <v>0.7604982984637181</v>
      </c>
      <c r="AJ30" s="68">
        <f t="shared" si="8"/>
        <v>0.7897652659101799</v>
      </c>
      <c r="AK30" s="68">
        <f t="shared" si="8"/>
        <v>0.12857982750842312</v>
      </c>
      <c r="AL30" s="107">
        <f t="shared" si="8"/>
        <v>0.2603679152726317</v>
      </c>
    </row>
    <row r="31" spans="1:38" ht="13.5">
      <c r="A31" s="96" t="s">
        <v>71</v>
      </c>
      <c r="B31" s="54" t="s">
        <v>59</v>
      </c>
      <c r="C31" s="22">
        <v>25789199.85658236</v>
      </c>
      <c r="D31" s="34">
        <v>3672124.5767276636</v>
      </c>
      <c r="E31" s="29">
        <f t="shared" si="0"/>
        <v>29461324.43331002</v>
      </c>
      <c r="F31" s="97">
        <v>1608802.63</v>
      </c>
      <c r="G31" s="60">
        <v>5063361.099999999</v>
      </c>
      <c r="H31" s="61">
        <v>2149844.7899999996</v>
      </c>
      <c r="I31" s="61">
        <v>5824871.980000001</v>
      </c>
      <c r="J31" s="62">
        <f t="shared" si="1"/>
        <v>13038077.870000001</v>
      </c>
      <c r="K31" s="98">
        <v>1035537.82</v>
      </c>
      <c r="L31" s="63">
        <v>2135463.1899999995</v>
      </c>
      <c r="N31" s="96" t="s">
        <v>71</v>
      </c>
      <c r="O31" s="54" t="s">
        <v>59</v>
      </c>
      <c r="P31" s="22">
        <v>18704848.217984155</v>
      </c>
      <c r="Q31" s="34">
        <v>1543872.031954378</v>
      </c>
      <c r="R31" s="29">
        <f t="shared" si="2"/>
        <v>20248720.249938533</v>
      </c>
      <c r="S31" s="97">
        <v>3680854.7700000005</v>
      </c>
      <c r="T31" s="60">
        <v>2578378.7299999986</v>
      </c>
      <c r="U31" s="61">
        <v>1296338.29</v>
      </c>
      <c r="V31" s="61">
        <v>3342399.2399999984</v>
      </c>
      <c r="W31" s="62">
        <f t="shared" si="9"/>
        <v>7217116.259999997</v>
      </c>
      <c r="X31" s="98">
        <v>924402.3499999999</v>
      </c>
      <c r="Y31" s="63">
        <v>1725166.4399999997</v>
      </c>
      <c r="AA31" s="96" t="s">
        <v>71</v>
      </c>
      <c r="AB31" s="54" t="s">
        <v>59</v>
      </c>
      <c r="AC31" s="117">
        <f t="shared" si="3"/>
        <v>0.3787441392754425</v>
      </c>
      <c r="AD31" s="67">
        <f t="shared" si="3"/>
        <v>1.3785161598394553</v>
      </c>
      <c r="AE31" s="65">
        <f t="shared" si="4"/>
        <v>0.4549721695819</v>
      </c>
      <c r="AF31" s="65">
        <f t="shared" si="4"/>
        <v>-0.5629268932009508</v>
      </c>
      <c r="AG31" s="64">
        <f t="shared" si="5"/>
        <v>0.9637770980215934</v>
      </c>
      <c r="AH31" s="66">
        <f t="shared" si="6"/>
        <v>0.6583979711036689</v>
      </c>
      <c r="AI31" s="67">
        <f t="shared" si="7"/>
        <v>0.7427217880769996</v>
      </c>
      <c r="AJ31" s="68">
        <f t="shared" si="8"/>
        <v>0.8065495137250298</v>
      </c>
      <c r="AK31" s="68">
        <f t="shared" si="8"/>
        <v>0.12022413184042646</v>
      </c>
      <c r="AL31" s="107">
        <f t="shared" si="8"/>
        <v>0.23783024088968463</v>
      </c>
    </row>
    <row r="32" spans="1:38" ht="13.5">
      <c r="A32" s="96" t="s">
        <v>40</v>
      </c>
      <c r="B32" s="54" t="s">
        <v>62</v>
      </c>
      <c r="C32" s="22">
        <v>12895111.730467377</v>
      </c>
      <c r="D32" s="34">
        <v>1836135.1638838206</v>
      </c>
      <c r="E32" s="29">
        <f t="shared" si="0"/>
        <v>14731246.894351197</v>
      </c>
      <c r="F32" s="97">
        <v>804433.24</v>
      </c>
      <c r="G32" s="60">
        <v>790861.7999999999</v>
      </c>
      <c r="H32" s="61">
        <v>322344.21000000014</v>
      </c>
      <c r="I32" s="61">
        <v>229148.7200000001</v>
      </c>
      <c r="J32" s="62">
        <f t="shared" si="1"/>
        <v>1342354.73</v>
      </c>
      <c r="K32" s="98">
        <v>113766.72</v>
      </c>
      <c r="L32" s="63">
        <v>1067773.9799999997</v>
      </c>
      <c r="N32" s="96" t="s">
        <v>40</v>
      </c>
      <c r="O32" s="54" t="s">
        <v>62</v>
      </c>
      <c r="P32" s="22">
        <v>9395752.00656357</v>
      </c>
      <c r="Q32" s="34">
        <v>775512.240092159</v>
      </c>
      <c r="R32" s="29">
        <f t="shared" si="2"/>
        <v>10171264.246655729</v>
      </c>
      <c r="S32" s="97">
        <v>1848953.72</v>
      </c>
      <c r="T32" s="60">
        <v>429597.55</v>
      </c>
      <c r="U32" s="61">
        <v>112945.00000000006</v>
      </c>
      <c r="V32" s="61">
        <v>127342.92999999998</v>
      </c>
      <c r="W32" s="62">
        <f t="shared" si="9"/>
        <v>669885.48</v>
      </c>
      <c r="X32" s="98">
        <v>105967.26</v>
      </c>
      <c r="Y32" s="63">
        <v>866579.4500000003</v>
      </c>
      <c r="AA32" s="96" t="s">
        <v>40</v>
      </c>
      <c r="AB32" s="54" t="s">
        <v>62</v>
      </c>
      <c r="AC32" s="117">
        <f t="shared" si="3"/>
        <v>0.37244062225772523</v>
      </c>
      <c r="AD32" s="67">
        <f t="shared" si="3"/>
        <v>1.3676417585177263</v>
      </c>
      <c r="AE32" s="65">
        <f t="shared" si="4"/>
        <v>0.44832014360405315</v>
      </c>
      <c r="AF32" s="65">
        <f t="shared" si="4"/>
        <v>-0.5649251621073565</v>
      </c>
      <c r="AG32" s="64">
        <f t="shared" si="5"/>
        <v>0.8409364764766465</v>
      </c>
      <c r="AH32" s="66">
        <f t="shared" si="6"/>
        <v>1.85399273982912</v>
      </c>
      <c r="AI32" s="67">
        <f t="shared" si="7"/>
        <v>0.799461658373968</v>
      </c>
      <c r="AJ32" s="68">
        <f t="shared" si="8"/>
        <v>1.0038570323990306</v>
      </c>
      <c r="AK32" s="68">
        <f t="shared" si="8"/>
        <v>0.07360254478600292</v>
      </c>
      <c r="AL32" s="107">
        <f t="shared" si="8"/>
        <v>0.23217089904451282</v>
      </c>
    </row>
    <row r="33" spans="1:38" ht="13.5">
      <c r="A33" s="96" t="s">
        <v>72</v>
      </c>
      <c r="B33" s="71" t="s">
        <v>59</v>
      </c>
      <c r="C33" s="23">
        <v>21197566.63279684</v>
      </c>
      <c r="D33" s="35">
        <v>3018321.8491460048</v>
      </c>
      <c r="E33" s="30">
        <f t="shared" si="0"/>
        <v>24215888.481942844</v>
      </c>
      <c r="F33" s="97">
        <v>1322363.6600000001</v>
      </c>
      <c r="G33" s="60">
        <v>3218047.86</v>
      </c>
      <c r="H33" s="61">
        <v>1044491.5499999997</v>
      </c>
      <c r="I33" s="61">
        <v>3609856.819999998</v>
      </c>
      <c r="J33" s="62">
        <f t="shared" si="1"/>
        <v>7872396.229999997</v>
      </c>
      <c r="K33" s="98">
        <v>525135.63</v>
      </c>
      <c r="L33" s="63">
        <v>1755255.0600000005</v>
      </c>
      <c r="N33" s="96" t="s">
        <v>72</v>
      </c>
      <c r="O33" s="71" t="s">
        <v>59</v>
      </c>
      <c r="P33" s="23">
        <v>15622165.72395748</v>
      </c>
      <c r="Q33" s="35">
        <v>1289431.7269351017</v>
      </c>
      <c r="R33" s="30">
        <f t="shared" si="2"/>
        <v>16911597.450892583</v>
      </c>
      <c r="S33" s="97">
        <v>3074225.6</v>
      </c>
      <c r="T33" s="60">
        <v>1709024.7199999993</v>
      </c>
      <c r="U33" s="61">
        <v>713316.0699999998</v>
      </c>
      <c r="V33" s="61">
        <v>2177756.6599999997</v>
      </c>
      <c r="W33" s="62">
        <f t="shared" si="9"/>
        <v>4600097.449999999</v>
      </c>
      <c r="X33" s="98">
        <v>468796.82999999996</v>
      </c>
      <c r="Y33" s="63">
        <v>1440847.6200000006</v>
      </c>
      <c r="AA33" s="96" t="s">
        <v>72</v>
      </c>
      <c r="AB33" s="54" t="s">
        <v>59</v>
      </c>
      <c r="AC33" s="117">
        <f t="shared" si="3"/>
        <v>0.3568903958232348</v>
      </c>
      <c r="AD33" s="67">
        <f t="shared" si="3"/>
        <v>1.340815559363012</v>
      </c>
      <c r="AE33" s="65">
        <f t="shared" si="4"/>
        <v>0.43191017597599846</v>
      </c>
      <c r="AF33" s="65">
        <f t="shared" si="4"/>
        <v>-0.5698547107278008</v>
      </c>
      <c r="AG33" s="64">
        <f t="shared" si="5"/>
        <v>0.882973266764685</v>
      </c>
      <c r="AH33" s="66">
        <f t="shared" si="6"/>
        <v>0.46427592750013313</v>
      </c>
      <c r="AI33" s="67">
        <f t="shared" si="7"/>
        <v>0.6576033889846988</v>
      </c>
      <c r="AJ33" s="68">
        <f t="shared" si="8"/>
        <v>0.7113542301152769</v>
      </c>
      <c r="AK33" s="68">
        <f t="shared" si="8"/>
        <v>0.12017743379365431</v>
      </c>
      <c r="AL33" s="107">
        <f t="shared" si="8"/>
        <v>0.21821005610572475</v>
      </c>
    </row>
    <row r="34" spans="1:38" ht="13.5">
      <c r="A34" s="96" t="s">
        <v>73</v>
      </c>
      <c r="B34" s="54" t="s">
        <v>59</v>
      </c>
      <c r="C34" s="22">
        <v>14506009.080059413</v>
      </c>
      <c r="D34" s="34">
        <v>2065510.8630493197</v>
      </c>
      <c r="E34" s="29">
        <f t="shared" si="0"/>
        <v>16571519.943108732</v>
      </c>
      <c r="F34" s="97">
        <v>904925.53</v>
      </c>
      <c r="G34" s="60">
        <v>1099136.9199999997</v>
      </c>
      <c r="H34" s="61">
        <v>404304.5099999999</v>
      </c>
      <c r="I34" s="61">
        <v>1194473.9000000001</v>
      </c>
      <c r="J34" s="62">
        <f t="shared" si="1"/>
        <v>2697915.33</v>
      </c>
      <c r="K34" s="98">
        <v>188791.91999999998</v>
      </c>
      <c r="L34" s="63">
        <v>1201163.66</v>
      </c>
      <c r="N34" s="96" t="s">
        <v>73</v>
      </c>
      <c r="O34" s="54" t="s">
        <v>59</v>
      </c>
      <c r="P34" s="22">
        <v>10579986.020701792</v>
      </c>
      <c r="Q34" s="34">
        <v>873257.260656357</v>
      </c>
      <c r="R34" s="29">
        <f t="shared" si="2"/>
        <v>11453243.281358149</v>
      </c>
      <c r="S34" s="97">
        <v>2081994.5500000003</v>
      </c>
      <c r="T34" s="60">
        <v>592495.4599999997</v>
      </c>
      <c r="U34" s="61">
        <v>260758.50000000003</v>
      </c>
      <c r="V34" s="61">
        <v>753276.0700000001</v>
      </c>
      <c r="W34" s="62">
        <f t="shared" si="9"/>
        <v>1606530.0299999998</v>
      </c>
      <c r="X34" s="98">
        <v>173995.46</v>
      </c>
      <c r="Y34" s="63">
        <v>975802.4700000002</v>
      </c>
      <c r="AA34" s="96" t="s">
        <v>73</v>
      </c>
      <c r="AB34" s="54" t="s">
        <v>59</v>
      </c>
      <c r="AC34" s="117">
        <f t="shared" si="3"/>
        <v>0.3710801745555803</v>
      </c>
      <c r="AD34" s="67">
        <f t="shared" si="3"/>
        <v>1.3652948061340386</v>
      </c>
      <c r="AE34" s="65">
        <f t="shared" si="4"/>
        <v>0.4468844794453408</v>
      </c>
      <c r="AF34" s="65">
        <f t="shared" si="4"/>
        <v>-0.5653564366919213</v>
      </c>
      <c r="AG34" s="64">
        <f t="shared" si="5"/>
        <v>0.8550976238704009</v>
      </c>
      <c r="AH34" s="66">
        <f t="shared" si="6"/>
        <v>0.5504940778536456</v>
      </c>
      <c r="AI34" s="67">
        <f t="shared" si="7"/>
        <v>0.5857053576652183</v>
      </c>
      <c r="AJ34" s="68">
        <f t="shared" si="8"/>
        <v>0.6793432302040445</v>
      </c>
      <c r="AK34" s="68">
        <f t="shared" si="8"/>
        <v>0.08503934527946866</v>
      </c>
      <c r="AL34" s="107">
        <f t="shared" si="8"/>
        <v>0.2309495998713753</v>
      </c>
    </row>
    <row r="35" spans="1:38" ht="13.5">
      <c r="A35" s="96" t="s">
        <v>13</v>
      </c>
      <c r="B35" s="54" t="s">
        <v>59</v>
      </c>
      <c r="C35" s="22">
        <v>65075902.60502044</v>
      </c>
      <c r="D35" s="34">
        <v>9266158.804366248</v>
      </c>
      <c r="E35" s="29">
        <f t="shared" si="0"/>
        <v>74342061.4093867</v>
      </c>
      <c r="F35" s="97">
        <v>4059617.3499999996</v>
      </c>
      <c r="G35" s="60">
        <v>27714047.22</v>
      </c>
      <c r="H35" s="61">
        <v>7316078.939999995</v>
      </c>
      <c r="I35" s="61">
        <v>19854468.2</v>
      </c>
      <c r="J35" s="62">
        <f t="shared" si="1"/>
        <v>54884594.36</v>
      </c>
      <c r="K35" s="98">
        <v>5044259.6</v>
      </c>
      <c r="L35" s="63">
        <v>5388581.220000002</v>
      </c>
      <c r="N35" s="96" t="s">
        <v>13</v>
      </c>
      <c r="O35" s="54" t="s">
        <v>59</v>
      </c>
      <c r="P35" s="22">
        <v>45288137.014514305</v>
      </c>
      <c r="Q35" s="34">
        <v>3738019.5391696007</v>
      </c>
      <c r="R35" s="29">
        <f t="shared" si="2"/>
        <v>49026156.55368391</v>
      </c>
      <c r="S35" s="97">
        <v>8912077.41</v>
      </c>
      <c r="T35" s="60">
        <v>14886585.510000004</v>
      </c>
      <c r="U35" s="61">
        <v>4562462.320000002</v>
      </c>
      <c r="V35" s="61">
        <v>11933979.970000004</v>
      </c>
      <c r="W35" s="62">
        <f t="shared" si="9"/>
        <v>31383027.800000012</v>
      </c>
      <c r="X35" s="98">
        <v>4627615.27</v>
      </c>
      <c r="Y35" s="63">
        <v>4176969.289999998</v>
      </c>
      <c r="AA35" s="96" t="s">
        <v>13</v>
      </c>
      <c r="AB35" s="54" t="s">
        <v>59</v>
      </c>
      <c r="AC35" s="117">
        <f t="shared" si="3"/>
        <v>0.4369304390720332</v>
      </c>
      <c r="AD35" s="67">
        <f t="shared" si="3"/>
        <v>1.4788952297517204</v>
      </c>
      <c r="AE35" s="65">
        <f t="shared" si="4"/>
        <v>0.5163754745486062</v>
      </c>
      <c r="AF35" s="65">
        <f t="shared" si="4"/>
        <v>-0.5444813635208314</v>
      </c>
      <c r="AG35" s="64">
        <f t="shared" si="5"/>
        <v>0.8616792414474896</v>
      </c>
      <c r="AH35" s="66">
        <f t="shared" si="6"/>
        <v>0.6035373942551248</v>
      </c>
      <c r="AI35" s="67">
        <f t="shared" si="7"/>
        <v>0.6636921001971476</v>
      </c>
      <c r="AJ35" s="68">
        <f t="shared" si="8"/>
        <v>0.7488623057587827</v>
      </c>
      <c r="AK35" s="68">
        <f t="shared" si="8"/>
        <v>0.09003434937667154</v>
      </c>
      <c r="AL35" s="107">
        <f t="shared" si="8"/>
        <v>0.290069628450633</v>
      </c>
    </row>
    <row r="36" spans="1:38" ht="13.5">
      <c r="A36" s="96" t="s">
        <v>74</v>
      </c>
      <c r="B36" s="54" t="s">
        <v>62</v>
      </c>
      <c r="C36" s="22">
        <v>133650740.78763767</v>
      </c>
      <c r="D36" s="34">
        <v>19030531.101137552</v>
      </c>
      <c r="E36" s="29">
        <f t="shared" si="0"/>
        <v>152681271.88877523</v>
      </c>
      <c r="F36" s="97">
        <v>8337508.110000001</v>
      </c>
      <c r="G36" s="60">
        <v>46748434.42000001</v>
      </c>
      <c r="H36" s="61">
        <v>15627425.409999995</v>
      </c>
      <c r="I36" s="61">
        <v>37157415.59</v>
      </c>
      <c r="J36" s="62">
        <f t="shared" si="1"/>
        <v>99533275.42000002</v>
      </c>
      <c r="K36" s="98">
        <v>8838551.93</v>
      </c>
      <c r="L36" s="63">
        <v>11066890.090000002</v>
      </c>
      <c r="N36" s="96" t="s">
        <v>74</v>
      </c>
      <c r="O36" s="54" t="s">
        <v>62</v>
      </c>
      <c r="P36" s="22">
        <v>94576728.60609002</v>
      </c>
      <c r="Q36" s="34">
        <v>7806231.008508982</v>
      </c>
      <c r="R36" s="29">
        <f t="shared" si="2"/>
        <v>102382959.614599</v>
      </c>
      <c r="S36" s="97">
        <v>18611388.81</v>
      </c>
      <c r="T36" s="60">
        <v>24700534.419999998</v>
      </c>
      <c r="U36" s="61">
        <v>9525874.419999994</v>
      </c>
      <c r="V36" s="61">
        <v>21670871.660000015</v>
      </c>
      <c r="W36" s="62">
        <f t="shared" si="9"/>
        <v>55897280.5</v>
      </c>
      <c r="X36" s="98">
        <v>7950763.79</v>
      </c>
      <c r="Y36" s="63">
        <v>8722904.47</v>
      </c>
      <c r="AA36" s="96" t="s">
        <v>74</v>
      </c>
      <c r="AB36" s="54" t="s">
        <v>62</v>
      </c>
      <c r="AC36" s="117">
        <f t="shared" si="3"/>
        <v>0.4131461592871333</v>
      </c>
      <c r="AD36" s="67">
        <f t="shared" si="3"/>
        <v>1.4378641985349665</v>
      </c>
      <c r="AE36" s="65">
        <f t="shared" si="4"/>
        <v>0.49127620908317726</v>
      </c>
      <c r="AF36" s="65">
        <f t="shared" si="4"/>
        <v>-0.5520211739641797</v>
      </c>
      <c r="AG36" s="64">
        <f t="shared" si="5"/>
        <v>0.8926082175026888</v>
      </c>
      <c r="AH36" s="66">
        <f t="shared" si="6"/>
        <v>0.6405239793198958</v>
      </c>
      <c r="AI36" s="67">
        <f t="shared" si="7"/>
        <v>0.7146248740231789</v>
      </c>
      <c r="AJ36" s="68">
        <f t="shared" si="8"/>
        <v>0.7806461160485261</v>
      </c>
      <c r="AK36" s="68">
        <f t="shared" si="8"/>
        <v>0.11166073643347407</v>
      </c>
      <c r="AL36" s="107">
        <f t="shared" si="8"/>
        <v>0.26871618599762104</v>
      </c>
    </row>
    <row r="37" spans="1:38" ht="13.5">
      <c r="A37" s="96" t="s">
        <v>14</v>
      </c>
      <c r="B37" s="54" t="s">
        <v>62</v>
      </c>
      <c r="C37" s="22">
        <v>18815639.30475829</v>
      </c>
      <c r="D37" s="34">
        <v>2679159.1791170193</v>
      </c>
      <c r="E37" s="29">
        <f t="shared" si="0"/>
        <v>21494798.483875312</v>
      </c>
      <c r="F37" s="97">
        <v>1173772.36</v>
      </c>
      <c r="G37" s="60">
        <v>2867011.430000001</v>
      </c>
      <c r="H37" s="61">
        <v>635887.3299999996</v>
      </c>
      <c r="I37" s="61">
        <v>2656858.9999999995</v>
      </c>
      <c r="J37" s="62">
        <f t="shared" si="1"/>
        <v>6159757.76</v>
      </c>
      <c r="K37" s="98">
        <v>560550.24</v>
      </c>
      <c r="L37" s="63">
        <v>1558020.6399999997</v>
      </c>
      <c r="N37" s="96" t="s">
        <v>14</v>
      </c>
      <c r="O37" s="54" t="s">
        <v>62</v>
      </c>
      <c r="P37" s="22">
        <v>13444637.338512167</v>
      </c>
      <c r="Q37" s="34">
        <v>1109701.5770885237</v>
      </c>
      <c r="R37" s="29">
        <f t="shared" si="2"/>
        <v>14554338.915600691</v>
      </c>
      <c r="S37" s="97">
        <v>2645718.2199999997</v>
      </c>
      <c r="T37" s="60">
        <v>1482911.3199999987</v>
      </c>
      <c r="U37" s="61">
        <v>408877.7499999999</v>
      </c>
      <c r="V37" s="61">
        <v>1461830.6999999997</v>
      </c>
      <c r="W37" s="62">
        <f t="shared" si="9"/>
        <v>3353619.769999998</v>
      </c>
      <c r="X37" s="98">
        <v>489451.14</v>
      </c>
      <c r="Y37" s="63">
        <v>1240012.0499999996</v>
      </c>
      <c r="AA37" s="96" t="s">
        <v>14</v>
      </c>
      <c r="AB37" s="54" t="s">
        <v>62</v>
      </c>
      <c r="AC37" s="117">
        <f t="shared" si="3"/>
        <v>0.3994902823344211</v>
      </c>
      <c r="AD37" s="67">
        <f t="shared" si="3"/>
        <v>1.4143060030122818</v>
      </c>
      <c r="AE37" s="65">
        <f t="shared" si="4"/>
        <v>0.47686532576448326</v>
      </c>
      <c r="AF37" s="65">
        <f t="shared" si="4"/>
        <v>-0.5563501996822624</v>
      </c>
      <c r="AG37" s="64">
        <f t="shared" si="5"/>
        <v>0.9333667437375848</v>
      </c>
      <c r="AH37" s="66">
        <f t="shared" si="6"/>
        <v>0.5552015975435196</v>
      </c>
      <c r="AI37" s="67">
        <f t="shared" si="7"/>
        <v>0.8174874833316881</v>
      </c>
      <c r="AJ37" s="68">
        <f t="shared" si="8"/>
        <v>0.836749000319736</v>
      </c>
      <c r="AK37" s="68">
        <f t="shared" si="8"/>
        <v>0.14526291633522392</v>
      </c>
      <c r="AL37" s="107">
        <f t="shared" si="8"/>
        <v>0.2564560481488871</v>
      </c>
    </row>
    <row r="38" spans="1:38" ht="13.5">
      <c r="A38" s="96" t="s">
        <v>75</v>
      </c>
      <c r="B38" s="54" t="s">
        <v>62</v>
      </c>
      <c r="C38" s="22">
        <v>14368334.294661395</v>
      </c>
      <c r="D38" s="34">
        <v>2045907.3481722684</v>
      </c>
      <c r="E38" s="29">
        <f t="shared" si="0"/>
        <v>16414241.642833663</v>
      </c>
      <c r="F38" s="97">
        <v>896337</v>
      </c>
      <c r="G38" s="60">
        <v>715178.2000000002</v>
      </c>
      <c r="H38" s="61">
        <v>386071</v>
      </c>
      <c r="I38" s="61">
        <v>832394.8699999993</v>
      </c>
      <c r="J38" s="62">
        <f t="shared" si="1"/>
        <v>1933644.0699999994</v>
      </c>
      <c r="K38" s="98">
        <v>104043.98</v>
      </c>
      <c r="L38" s="63">
        <v>1189763.54</v>
      </c>
      <c r="N38" s="96" t="s">
        <v>75</v>
      </c>
      <c r="O38" s="54" t="s">
        <v>62</v>
      </c>
      <c r="P38" s="22">
        <v>10399994.326293444</v>
      </c>
      <c r="Q38" s="34">
        <v>858400.9977376369</v>
      </c>
      <c r="R38" s="29">
        <f t="shared" si="2"/>
        <v>11258395.324031081</v>
      </c>
      <c r="S38" s="97">
        <v>2046574.68</v>
      </c>
      <c r="T38" s="60">
        <v>394761.26999999996</v>
      </c>
      <c r="U38" s="61">
        <v>227189.22000000003</v>
      </c>
      <c r="V38" s="61">
        <v>498890.59</v>
      </c>
      <c r="W38" s="62">
        <f t="shared" si="9"/>
        <v>1120841.08</v>
      </c>
      <c r="X38" s="98">
        <v>101461.98999999999</v>
      </c>
      <c r="Y38" s="63">
        <v>959201.6800000004</v>
      </c>
      <c r="AA38" s="96" t="s">
        <v>75</v>
      </c>
      <c r="AB38" s="54" t="s">
        <v>62</v>
      </c>
      <c r="AC38" s="117">
        <f aca="true" t="shared" si="10" ref="AC38:AD69">+C38/P38-1</f>
        <v>0.3815713589703722</v>
      </c>
      <c r="AD38" s="67">
        <f t="shared" si="10"/>
        <v>1.3833934880835064</v>
      </c>
      <c r="AE38" s="65">
        <f aca="true" t="shared" si="11" ref="AE38:AF69">+E38/R38-1</f>
        <v>0.4579557006492223</v>
      </c>
      <c r="AF38" s="65">
        <f t="shared" si="11"/>
        <v>-0.5620306413641354</v>
      </c>
      <c r="AG38" s="64">
        <f aca="true" t="shared" si="12" ref="AG38:AG69">+G38/T38-1</f>
        <v>0.811672659782456</v>
      </c>
      <c r="AH38" s="66">
        <f aca="true" t="shared" si="13" ref="AH38:AH69">+H38/U38-1</f>
        <v>0.699336790715686</v>
      </c>
      <c r="AI38" s="67">
        <f aca="true" t="shared" si="14" ref="AI38:AI69">+I38/V38-1</f>
        <v>0.6684918230267667</v>
      </c>
      <c r="AJ38" s="68">
        <f aca="true" t="shared" si="15" ref="AJ38:AL69">+J38/W38-1</f>
        <v>0.725172376801178</v>
      </c>
      <c r="AK38" s="68">
        <f t="shared" si="15"/>
        <v>0.025447854906059053</v>
      </c>
      <c r="AL38" s="107">
        <f t="shared" si="15"/>
        <v>0.24036849059730536</v>
      </c>
    </row>
    <row r="39" spans="1:38" ht="13.5">
      <c r="A39" s="96" t="s">
        <v>37</v>
      </c>
      <c r="B39" s="54" t="s">
        <v>62</v>
      </c>
      <c r="C39" s="22">
        <v>13591930.393364772</v>
      </c>
      <c r="D39" s="34">
        <v>1935355.1843488964</v>
      </c>
      <c r="E39" s="29">
        <f t="shared" si="0"/>
        <v>15527285.577713668</v>
      </c>
      <c r="F39" s="97">
        <v>847902.75</v>
      </c>
      <c r="G39" s="60">
        <v>989141.8799999999</v>
      </c>
      <c r="H39" s="61">
        <v>409762.24</v>
      </c>
      <c r="I39" s="61">
        <v>994192.61</v>
      </c>
      <c r="J39" s="62">
        <f t="shared" si="1"/>
        <v>2393096.73</v>
      </c>
      <c r="K39" s="98">
        <v>181947.98</v>
      </c>
      <c r="L39" s="63">
        <v>1125473.76</v>
      </c>
      <c r="N39" s="96" t="s">
        <v>37</v>
      </c>
      <c r="O39" s="54" t="s">
        <v>62</v>
      </c>
      <c r="P39" s="22">
        <v>9836267.761744414</v>
      </c>
      <c r="Q39" s="34">
        <v>811871.7949056041</v>
      </c>
      <c r="R39" s="29">
        <f t="shared" si="2"/>
        <v>10648139.556650018</v>
      </c>
      <c r="S39" s="97">
        <v>1935641.1099999999</v>
      </c>
      <c r="T39" s="60">
        <v>524981.34</v>
      </c>
      <c r="U39" s="61">
        <v>301173.37999999983</v>
      </c>
      <c r="V39" s="61">
        <v>631772.8200000001</v>
      </c>
      <c r="W39" s="62">
        <f t="shared" si="9"/>
        <v>1457927.5399999998</v>
      </c>
      <c r="X39" s="98">
        <v>163137.9</v>
      </c>
      <c r="Y39" s="63">
        <v>907208.6099999999</v>
      </c>
      <c r="AA39" s="96" t="s">
        <v>37</v>
      </c>
      <c r="AB39" s="54" t="s">
        <v>62</v>
      </c>
      <c r="AC39" s="117">
        <f t="shared" si="10"/>
        <v>0.38181785231864307</v>
      </c>
      <c r="AD39" s="67">
        <f t="shared" si="10"/>
        <v>1.3838187217403202</v>
      </c>
      <c r="AE39" s="65">
        <f t="shared" si="11"/>
        <v>0.4582158221260828</v>
      </c>
      <c r="AF39" s="65">
        <f t="shared" si="11"/>
        <v>-0.5619524995519443</v>
      </c>
      <c r="AG39" s="64">
        <f t="shared" si="12"/>
        <v>0.8841467393869655</v>
      </c>
      <c r="AH39" s="66">
        <f t="shared" si="13"/>
        <v>0.3605526491086304</v>
      </c>
      <c r="AI39" s="67">
        <f t="shared" si="14"/>
        <v>0.5736552420852798</v>
      </c>
      <c r="AJ39" s="68">
        <f t="shared" si="15"/>
        <v>0.6414373584025996</v>
      </c>
      <c r="AK39" s="68">
        <f t="shared" si="15"/>
        <v>0.11530171713623893</v>
      </c>
      <c r="AL39" s="107">
        <f t="shared" si="15"/>
        <v>0.24058981318530503</v>
      </c>
    </row>
    <row r="40" spans="1:38" ht="13.5">
      <c r="A40" s="96" t="s">
        <v>15</v>
      </c>
      <c r="B40" s="54" t="s">
        <v>59</v>
      </c>
      <c r="C40" s="22">
        <v>19042623.569903348</v>
      </c>
      <c r="D40" s="34">
        <v>2711479.4722321574</v>
      </c>
      <c r="E40" s="29">
        <f t="shared" si="0"/>
        <v>21754103.042135507</v>
      </c>
      <c r="F40" s="97">
        <v>1187932.27</v>
      </c>
      <c r="G40" s="60">
        <v>3128542.52</v>
      </c>
      <c r="H40" s="61">
        <v>256686.93999999992</v>
      </c>
      <c r="I40" s="61">
        <v>1480017.0000000005</v>
      </c>
      <c r="J40" s="62">
        <f t="shared" si="1"/>
        <v>4865246.460000001</v>
      </c>
      <c r="K40" s="98">
        <v>400600.61</v>
      </c>
      <c r="L40" s="63">
        <v>1576815.9800000007</v>
      </c>
      <c r="N40" s="96" t="s">
        <v>15</v>
      </c>
      <c r="O40" s="54" t="s">
        <v>59</v>
      </c>
      <c r="P40" s="22">
        <v>13862886.07995177</v>
      </c>
      <c r="Q40" s="34">
        <v>1144223.2437058382</v>
      </c>
      <c r="R40" s="29">
        <f t="shared" si="2"/>
        <v>15007109.32365761</v>
      </c>
      <c r="S40" s="97">
        <v>2728023.76</v>
      </c>
      <c r="T40" s="60">
        <v>1688112.3799999994</v>
      </c>
      <c r="U40" s="61">
        <v>171423.58999999994</v>
      </c>
      <c r="V40" s="61">
        <v>861854.67</v>
      </c>
      <c r="W40" s="62">
        <f t="shared" si="9"/>
        <v>2721390.639999999</v>
      </c>
      <c r="X40" s="98">
        <v>362542.54000000004</v>
      </c>
      <c r="Y40" s="63">
        <v>1278587.5399999993</v>
      </c>
      <c r="AA40" s="96" t="s">
        <v>15</v>
      </c>
      <c r="AB40" s="54" t="s">
        <v>59</v>
      </c>
      <c r="AC40" s="117">
        <f t="shared" si="10"/>
        <v>0.37364063010244375</v>
      </c>
      <c r="AD40" s="67">
        <f t="shared" si="10"/>
        <v>1.3697119309081578</v>
      </c>
      <c r="AE40" s="65">
        <f t="shared" si="11"/>
        <v>0.4495864975036701</v>
      </c>
      <c r="AF40" s="65">
        <f t="shared" si="11"/>
        <v>-0.5645447494196312</v>
      </c>
      <c r="AG40" s="64">
        <f t="shared" si="12"/>
        <v>0.8532785832658849</v>
      </c>
      <c r="AH40" s="66">
        <f t="shared" si="13"/>
        <v>0.4973839948165828</v>
      </c>
      <c r="AI40" s="67">
        <f t="shared" si="14"/>
        <v>0.7172465979676137</v>
      </c>
      <c r="AJ40" s="68">
        <f t="shared" si="15"/>
        <v>0.7877795228986317</v>
      </c>
      <c r="AK40" s="68">
        <f t="shared" si="15"/>
        <v>0.1049754602590911</v>
      </c>
      <c r="AL40" s="107">
        <f t="shared" si="15"/>
        <v>0.23324835466486826</v>
      </c>
    </row>
    <row r="41" spans="1:38" ht="13.5">
      <c r="A41" s="96" t="s">
        <v>16</v>
      </c>
      <c r="B41" s="54" t="s">
        <v>62</v>
      </c>
      <c r="C41" s="22">
        <v>14878089.262157401</v>
      </c>
      <c r="D41" s="34">
        <v>2118491.3660813505</v>
      </c>
      <c r="E41" s="29">
        <f t="shared" si="0"/>
        <v>16996580.628238752</v>
      </c>
      <c r="F41" s="97">
        <v>928136.9400000001</v>
      </c>
      <c r="G41" s="60">
        <v>1484933.4999999993</v>
      </c>
      <c r="H41" s="61">
        <v>217552.51000000004</v>
      </c>
      <c r="I41" s="61">
        <v>599335.0000000002</v>
      </c>
      <c r="J41" s="62">
        <f t="shared" si="1"/>
        <v>2301821.01</v>
      </c>
      <c r="K41" s="98">
        <v>189973.29</v>
      </c>
      <c r="L41" s="63">
        <v>1231973.5399999998</v>
      </c>
      <c r="N41" s="96" t="s">
        <v>16</v>
      </c>
      <c r="O41" s="54" t="s">
        <v>62</v>
      </c>
      <c r="P41" s="22">
        <v>10740308.519638712</v>
      </c>
      <c r="Q41" s="34">
        <v>886490.0556684956</v>
      </c>
      <c r="R41" s="29">
        <f t="shared" si="2"/>
        <v>11626798.575307207</v>
      </c>
      <c r="S41" s="97">
        <v>2113543.8</v>
      </c>
      <c r="T41" s="60">
        <v>797978.0699999996</v>
      </c>
      <c r="U41" s="61">
        <v>142063.26</v>
      </c>
      <c r="V41" s="61">
        <v>314277.67999999993</v>
      </c>
      <c r="W41" s="62">
        <f t="shared" si="9"/>
        <v>1254319.0099999995</v>
      </c>
      <c r="X41" s="98">
        <v>169677.4</v>
      </c>
      <c r="Y41" s="63">
        <v>990589.1100000001</v>
      </c>
      <c r="AA41" s="96" t="s">
        <v>16</v>
      </c>
      <c r="AB41" s="54" t="s">
        <v>62</v>
      </c>
      <c r="AC41" s="117">
        <f t="shared" si="10"/>
        <v>0.3852571585772173</v>
      </c>
      <c r="AD41" s="67">
        <f t="shared" si="10"/>
        <v>1.3897519803353142</v>
      </c>
      <c r="AE41" s="65">
        <f t="shared" si="11"/>
        <v>0.46184528080978327</v>
      </c>
      <c r="AF41" s="65">
        <f t="shared" si="11"/>
        <v>-0.5608622163401581</v>
      </c>
      <c r="AG41" s="64">
        <f t="shared" si="12"/>
        <v>0.8608700612536884</v>
      </c>
      <c r="AH41" s="66">
        <f t="shared" si="13"/>
        <v>0.5313777115913012</v>
      </c>
      <c r="AI41" s="67">
        <f t="shared" si="14"/>
        <v>0.9070237504616947</v>
      </c>
      <c r="AJ41" s="68">
        <f t="shared" si="15"/>
        <v>0.8351161001697651</v>
      </c>
      <c r="AK41" s="68">
        <f t="shared" si="15"/>
        <v>0.11961457448074997</v>
      </c>
      <c r="AL41" s="107">
        <f t="shared" si="15"/>
        <v>0.24367765359342553</v>
      </c>
    </row>
    <row r="42" spans="1:38" ht="13.5">
      <c r="A42" s="96" t="s">
        <v>17</v>
      </c>
      <c r="B42" s="54" t="s">
        <v>59</v>
      </c>
      <c r="C42" s="22">
        <v>43643930.575523645</v>
      </c>
      <c r="D42" s="34">
        <v>6214459.967065263</v>
      </c>
      <c r="E42" s="29">
        <f t="shared" si="0"/>
        <v>49858390.542588905</v>
      </c>
      <c r="F42" s="97">
        <v>2722630.81</v>
      </c>
      <c r="G42" s="60">
        <v>17828896.13999999</v>
      </c>
      <c r="H42" s="61">
        <v>2385600.850000001</v>
      </c>
      <c r="I42" s="61">
        <v>8133564.940000001</v>
      </c>
      <c r="J42" s="62">
        <f t="shared" si="1"/>
        <v>28348061.929999992</v>
      </c>
      <c r="K42" s="98">
        <v>2592599.17</v>
      </c>
      <c r="L42" s="63">
        <v>3613916.299999999</v>
      </c>
      <c r="N42" s="96" t="s">
        <v>17</v>
      </c>
      <c r="O42" s="54" t="s">
        <v>59</v>
      </c>
      <c r="P42" s="22">
        <v>31797852.297832593</v>
      </c>
      <c r="Q42" s="34">
        <v>2624550.29127901</v>
      </c>
      <c r="R42" s="29">
        <f t="shared" si="2"/>
        <v>34422402.589111604</v>
      </c>
      <c r="S42" s="97">
        <v>6257376.4399999995</v>
      </c>
      <c r="T42" s="60">
        <v>9666525.389999995</v>
      </c>
      <c r="U42" s="61">
        <v>1650596.5099999998</v>
      </c>
      <c r="V42" s="61">
        <v>4673261.010000001</v>
      </c>
      <c r="W42" s="62">
        <f t="shared" si="9"/>
        <v>15990382.909999996</v>
      </c>
      <c r="X42" s="98">
        <v>2403126.63</v>
      </c>
      <c r="Y42" s="63">
        <v>2932747.0700000003</v>
      </c>
      <c r="AA42" s="96" t="s">
        <v>17</v>
      </c>
      <c r="AB42" s="54" t="s">
        <v>59</v>
      </c>
      <c r="AC42" s="117">
        <f t="shared" si="10"/>
        <v>0.37254334559251046</v>
      </c>
      <c r="AD42" s="67">
        <f t="shared" si="10"/>
        <v>1.3678189698688525</v>
      </c>
      <c r="AE42" s="65">
        <f t="shared" si="11"/>
        <v>0.4484285463083848</v>
      </c>
      <c r="AF42" s="65">
        <f t="shared" si="11"/>
        <v>-0.5648925973838326</v>
      </c>
      <c r="AG42" s="64">
        <f t="shared" si="12"/>
        <v>0.8443955217294472</v>
      </c>
      <c r="AH42" s="66">
        <f t="shared" si="13"/>
        <v>0.44529619173858626</v>
      </c>
      <c r="AI42" s="67">
        <f t="shared" si="14"/>
        <v>0.7404473926441357</v>
      </c>
      <c r="AJ42" s="68">
        <f t="shared" si="15"/>
        <v>0.772819455891316</v>
      </c>
      <c r="AK42" s="68">
        <f t="shared" si="15"/>
        <v>0.07884417643026986</v>
      </c>
      <c r="AL42" s="107">
        <f t="shared" si="15"/>
        <v>0.23226320365908637</v>
      </c>
    </row>
    <row r="43" spans="1:38" ht="13.5">
      <c r="A43" s="96" t="s">
        <v>18</v>
      </c>
      <c r="B43" s="54" t="s">
        <v>59</v>
      </c>
      <c r="C43" s="22">
        <v>19931879.851052243</v>
      </c>
      <c r="D43" s="34">
        <v>2838100.6882131123</v>
      </c>
      <c r="E43" s="29">
        <f t="shared" si="0"/>
        <v>22769980.539265357</v>
      </c>
      <c r="F43" s="97">
        <v>1243406.58</v>
      </c>
      <c r="G43" s="60">
        <v>3231011.79</v>
      </c>
      <c r="H43" s="61">
        <v>1178146.0600000008</v>
      </c>
      <c r="I43" s="61">
        <v>3133443.0600000015</v>
      </c>
      <c r="J43" s="62">
        <f t="shared" si="1"/>
        <v>7542600.910000002</v>
      </c>
      <c r="K43" s="98">
        <v>650498.99</v>
      </c>
      <c r="L43" s="63">
        <v>1650450.4899999998</v>
      </c>
      <c r="N43" s="96" t="s">
        <v>18</v>
      </c>
      <c r="O43" s="54" t="s">
        <v>59</v>
      </c>
      <c r="P43" s="22">
        <v>14471888.905774653</v>
      </c>
      <c r="Q43" s="34">
        <v>1194489.4858700028</v>
      </c>
      <c r="R43" s="29">
        <f t="shared" si="2"/>
        <v>15666378.391644657</v>
      </c>
      <c r="S43" s="97">
        <v>2847867.07</v>
      </c>
      <c r="T43" s="60">
        <v>1679952.5599999996</v>
      </c>
      <c r="U43" s="61">
        <v>802969.8300000004</v>
      </c>
      <c r="V43" s="61">
        <v>1962720.470000001</v>
      </c>
      <c r="W43" s="62">
        <f t="shared" si="9"/>
        <v>4445642.860000001</v>
      </c>
      <c r="X43" s="98">
        <v>582988.37</v>
      </c>
      <c r="Y43" s="63">
        <v>1334756.52</v>
      </c>
      <c r="AA43" s="96" t="s">
        <v>18</v>
      </c>
      <c r="AB43" s="54" t="s">
        <v>59</v>
      </c>
      <c r="AC43" s="117">
        <f t="shared" si="10"/>
        <v>0.3772825358753904</v>
      </c>
      <c r="AD43" s="67">
        <f t="shared" si="10"/>
        <v>1.3759947004857813</v>
      </c>
      <c r="AE43" s="65">
        <f t="shared" si="11"/>
        <v>0.4534297570272694</v>
      </c>
      <c r="AF43" s="65">
        <f t="shared" si="11"/>
        <v>-0.5633902322554682</v>
      </c>
      <c r="AG43" s="64">
        <f t="shared" si="12"/>
        <v>0.923275613211364</v>
      </c>
      <c r="AH43" s="66">
        <f t="shared" si="13"/>
        <v>0.4672357739767137</v>
      </c>
      <c r="AI43" s="67">
        <f t="shared" si="14"/>
        <v>0.596479533328554</v>
      </c>
      <c r="AJ43" s="68">
        <f t="shared" si="15"/>
        <v>0.6966277201133515</v>
      </c>
      <c r="AK43" s="68">
        <f t="shared" si="15"/>
        <v>0.11580097215318386</v>
      </c>
      <c r="AL43" s="107">
        <f t="shared" si="15"/>
        <v>0.23651802053006632</v>
      </c>
    </row>
    <row r="44" spans="1:38" ht="13.5">
      <c r="A44" s="96" t="s">
        <v>76</v>
      </c>
      <c r="B44" s="54" t="s">
        <v>63</v>
      </c>
      <c r="C44" s="22">
        <v>20538621.330938302</v>
      </c>
      <c r="D44" s="34">
        <v>2924494.6171601173</v>
      </c>
      <c r="E44" s="29">
        <f t="shared" si="0"/>
        <v>23463115.94809842</v>
      </c>
      <c r="F44" s="97">
        <v>1281256.81</v>
      </c>
      <c r="G44" s="60">
        <v>2663700.240000001</v>
      </c>
      <c r="H44" s="61">
        <v>2394261.8200000008</v>
      </c>
      <c r="I44" s="61">
        <v>3058694.1799999997</v>
      </c>
      <c r="J44" s="62">
        <f t="shared" si="1"/>
        <v>8116656.240000002</v>
      </c>
      <c r="K44" s="98">
        <v>472706.26</v>
      </c>
      <c r="L44" s="63">
        <v>1700691.3900000006</v>
      </c>
      <c r="N44" s="96" t="s">
        <v>76</v>
      </c>
      <c r="O44" s="54" t="s">
        <v>63</v>
      </c>
      <c r="P44" s="22">
        <v>14883086.426196195</v>
      </c>
      <c r="Q44" s="34">
        <v>1228429.1545585424</v>
      </c>
      <c r="R44" s="29">
        <f t="shared" si="2"/>
        <v>16111515.580754738</v>
      </c>
      <c r="S44" s="97">
        <v>2928785.04</v>
      </c>
      <c r="T44" s="60">
        <v>1418248.1100000003</v>
      </c>
      <c r="U44" s="61">
        <v>1450683.97</v>
      </c>
      <c r="V44" s="61">
        <v>2536251.3299999996</v>
      </c>
      <c r="W44" s="62">
        <f t="shared" si="9"/>
        <v>5405183.41</v>
      </c>
      <c r="X44" s="98">
        <v>437197.58999999997</v>
      </c>
      <c r="Y44" s="63">
        <v>1372681.679999999</v>
      </c>
      <c r="AA44" s="96" t="s">
        <v>76</v>
      </c>
      <c r="AB44" s="54" t="s">
        <v>63</v>
      </c>
      <c r="AC44" s="117">
        <f t="shared" si="10"/>
        <v>0.37999745098487225</v>
      </c>
      <c r="AD44" s="67">
        <f t="shared" si="10"/>
        <v>1.3806782884529354</v>
      </c>
      <c r="AE44" s="65">
        <f t="shared" si="11"/>
        <v>0.45629477441124133</v>
      </c>
      <c r="AF44" s="65">
        <f t="shared" si="11"/>
        <v>-0.562529583939694</v>
      </c>
      <c r="AG44" s="64">
        <f t="shared" si="12"/>
        <v>0.8781623759752448</v>
      </c>
      <c r="AH44" s="66">
        <f t="shared" si="13"/>
        <v>0.6504365316727121</v>
      </c>
      <c r="AI44" s="67">
        <f t="shared" si="14"/>
        <v>0.20599017290608979</v>
      </c>
      <c r="AJ44" s="68">
        <f t="shared" si="15"/>
        <v>0.5016430756047188</v>
      </c>
      <c r="AK44" s="68">
        <f t="shared" si="15"/>
        <v>0.08121881458678692</v>
      </c>
      <c r="AL44" s="107">
        <f t="shared" si="15"/>
        <v>0.23895540734542453</v>
      </c>
    </row>
    <row r="45" spans="1:38" ht="13.5">
      <c r="A45" s="96" t="s">
        <v>77</v>
      </c>
      <c r="B45" s="54" t="s">
        <v>63</v>
      </c>
      <c r="C45" s="22">
        <v>16533001.598902702</v>
      </c>
      <c r="D45" s="34">
        <v>2354134.359965907</v>
      </c>
      <c r="E45" s="29">
        <f t="shared" si="0"/>
        <v>18887135.958868608</v>
      </c>
      <c r="F45" s="97">
        <v>1031375.02</v>
      </c>
      <c r="G45" s="60">
        <v>3075811.6700000004</v>
      </c>
      <c r="H45" s="61">
        <v>512897.53999999986</v>
      </c>
      <c r="I45" s="61">
        <v>1209856.6900000002</v>
      </c>
      <c r="J45" s="62">
        <f t="shared" si="1"/>
        <v>4798565.9</v>
      </c>
      <c r="K45" s="98">
        <v>408340.75000000006</v>
      </c>
      <c r="L45" s="63">
        <v>1369007.8400000008</v>
      </c>
      <c r="N45" s="96" t="s">
        <v>77</v>
      </c>
      <c r="O45" s="54" t="s">
        <v>63</v>
      </c>
      <c r="P45" s="22">
        <v>11956087.46991035</v>
      </c>
      <c r="Q45" s="34">
        <v>986838.7511772112</v>
      </c>
      <c r="R45" s="29">
        <f t="shared" si="2"/>
        <v>12942926.22108756</v>
      </c>
      <c r="S45" s="97">
        <v>2352792.23</v>
      </c>
      <c r="T45" s="60">
        <v>1659177.0599999998</v>
      </c>
      <c r="U45" s="61">
        <v>334578.52000000025</v>
      </c>
      <c r="V45" s="61">
        <v>685167.6800000005</v>
      </c>
      <c r="W45" s="62">
        <f t="shared" si="9"/>
        <v>2678923.2600000007</v>
      </c>
      <c r="X45" s="98">
        <v>370454.82999999996</v>
      </c>
      <c r="Y45" s="63">
        <v>1102721.68</v>
      </c>
      <c r="AA45" s="96" t="s">
        <v>77</v>
      </c>
      <c r="AB45" s="54" t="s">
        <v>63</v>
      </c>
      <c r="AC45" s="117">
        <f t="shared" si="10"/>
        <v>0.38281035836438826</v>
      </c>
      <c r="AD45" s="67">
        <f t="shared" si="10"/>
        <v>1.385530926058217</v>
      </c>
      <c r="AE45" s="65">
        <f t="shared" si="11"/>
        <v>0.45926320186360226</v>
      </c>
      <c r="AF45" s="65">
        <f t="shared" si="11"/>
        <v>-0.5616378671906783</v>
      </c>
      <c r="AG45" s="64">
        <f t="shared" si="12"/>
        <v>0.8538176208873094</v>
      </c>
      <c r="AH45" s="66">
        <f t="shared" si="13"/>
        <v>0.5329661330320892</v>
      </c>
      <c r="AI45" s="67">
        <f t="shared" si="14"/>
        <v>0.765781903197768</v>
      </c>
      <c r="AJ45" s="68">
        <f t="shared" si="15"/>
        <v>0.79122932397847</v>
      </c>
      <c r="AK45" s="68">
        <f t="shared" si="15"/>
        <v>0.10226866255192335</v>
      </c>
      <c r="AL45" s="107">
        <f t="shared" si="15"/>
        <v>0.2414808422012713</v>
      </c>
    </row>
    <row r="46" spans="1:38" ht="13.5">
      <c r="A46" s="96" t="s">
        <v>41</v>
      </c>
      <c r="B46" s="54" t="s">
        <v>59</v>
      </c>
      <c r="C46" s="22">
        <v>13209102.365566572</v>
      </c>
      <c r="D46" s="34">
        <v>1880844.2953970956</v>
      </c>
      <c r="E46" s="29">
        <f t="shared" si="0"/>
        <v>15089946.660963668</v>
      </c>
      <c r="F46" s="97">
        <v>824020.86</v>
      </c>
      <c r="G46" s="60">
        <v>963460.8700000002</v>
      </c>
      <c r="H46" s="61">
        <v>124146.29</v>
      </c>
      <c r="I46" s="61">
        <v>302417.8599999999</v>
      </c>
      <c r="J46" s="62">
        <f t="shared" si="1"/>
        <v>1390025.02</v>
      </c>
      <c r="K46" s="98">
        <v>123421.54999999999</v>
      </c>
      <c r="L46" s="63">
        <v>1093773.8400000003</v>
      </c>
      <c r="N46" s="96" t="s">
        <v>41</v>
      </c>
      <c r="O46" s="54" t="s">
        <v>59</v>
      </c>
      <c r="P46" s="22">
        <v>9561270.142040115</v>
      </c>
      <c r="Q46" s="34">
        <v>789173.8756833945</v>
      </c>
      <c r="R46" s="29">
        <f t="shared" si="2"/>
        <v>10350444.01772351</v>
      </c>
      <c r="S46" s="97">
        <v>1881525.3900000001</v>
      </c>
      <c r="T46" s="60">
        <v>531057.5500000004</v>
      </c>
      <c r="U46" s="61">
        <v>86183.26</v>
      </c>
      <c r="V46" s="61">
        <v>166740.3199999999</v>
      </c>
      <c r="W46" s="62">
        <f t="shared" si="9"/>
        <v>783981.1300000004</v>
      </c>
      <c r="X46" s="98">
        <v>119782.54999999999</v>
      </c>
      <c r="Y46" s="63">
        <v>881845.3500000003</v>
      </c>
      <c r="AA46" s="96" t="s">
        <v>41</v>
      </c>
      <c r="AB46" s="54" t="s">
        <v>59</v>
      </c>
      <c r="AC46" s="117">
        <f t="shared" si="10"/>
        <v>0.3815217193254734</v>
      </c>
      <c r="AD46" s="67">
        <f t="shared" si="10"/>
        <v>1.3833078531247072</v>
      </c>
      <c r="AE46" s="65">
        <f t="shared" si="11"/>
        <v>0.45790331652675986</v>
      </c>
      <c r="AF46" s="65">
        <f t="shared" si="11"/>
        <v>-0.5620463776999576</v>
      </c>
      <c r="AG46" s="64">
        <f t="shared" si="12"/>
        <v>0.8142306234041856</v>
      </c>
      <c r="AH46" s="66">
        <f t="shared" si="13"/>
        <v>0.44049192383764546</v>
      </c>
      <c r="AI46" s="67">
        <f t="shared" si="14"/>
        <v>0.8137056472003901</v>
      </c>
      <c r="AJ46" s="68">
        <f t="shared" si="15"/>
        <v>0.7730337718715237</v>
      </c>
      <c r="AK46" s="68">
        <f t="shared" si="15"/>
        <v>0.030380051184417</v>
      </c>
      <c r="AL46" s="107">
        <f t="shared" si="15"/>
        <v>0.24032387311448655</v>
      </c>
    </row>
    <row r="47" spans="1:38" ht="13.5">
      <c r="A47" s="96" t="s">
        <v>78</v>
      </c>
      <c r="B47" s="54" t="s">
        <v>63</v>
      </c>
      <c r="C47" s="22">
        <v>17538948.776225384</v>
      </c>
      <c r="D47" s="34">
        <v>2497371.194504362</v>
      </c>
      <c r="E47" s="29">
        <f t="shared" si="0"/>
        <v>20036319.970729746</v>
      </c>
      <c r="F47" s="97">
        <v>1094128.82</v>
      </c>
      <c r="G47" s="60">
        <v>2126661.86</v>
      </c>
      <c r="H47" s="61">
        <v>838086.48</v>
      </c>
      <c r="I47" s="61">
        <v>2867548.7699999996</v>
      </c>
      <c r="J47" s="62">
        <f t="shared" si="1"/>
        <v>5832297.109999999</v>
      </c>
      <c r="K47" s="98">
        <v>349895.77</v>
      </c>
      <c r="L47" s="63">
        <v>1452304.86</v>
      </c>
      <c r="N47" s="96" t="s">
        <v>78</v>
      </c>
      <c r="O47" s="54" t="s">
        <v>63</v>
      </c>
      <c r="P47" s="22">
        <v>12600346.400823528</v>
      </c>
      <c r="Q47" s="34">
        <v>1040014.9829852486</v>
      </c>
      <c r="R47" s="29">
        <f t="shared" si="2"/>
        <v>13640361.383808777</v>
      </c>
      <c r="S47" s="97">
        <v>2479573.46</v>
      </c>
      <c r="T47" s="60">
        <v>1162415.0700000003</v>
      </c>
      <c r="U47" s="61">
        <v>570403.4299999998</v>
      </c>
      <c r="V47" s="61">
        <v>1556394.8200000005</v>
      </c>
      <c r="W47" s="62">
        <f t="shared" si="9"/>
        <v>3289213.3200000003</v>
      </c>
      <c r="X47" s="98">
        <v>335124.08999999997</v>
      </c>
      <c r="Y47" s="63">
        <v>1162142.31</v>
      </c>
      <c r="AA47" s="96" t="s">
        <v>78</v>
      </c>
      <c r="AB47" s="54" t="s">
        <v>63</v>
      </c>
      <c r="AC47" s="117">
        <f t="shared" si="10"/>
        <v>0.39194179416203045</v>
      </c>
      <c r="AD47" s="67">
        <f t="shared" si="10"/>
        <v>1.4012838616381593</v>
      </c>
      <c r="AE47" s="65">
        <f t="shared" si="11"/>
        <v>0.46889949664479014</v>
      </c>
      <c r="AF47" s="65">
        <f t="shared" si="11"/>
        <v>-0.5587431315707017</v>
      </c>
      <c r="AG47" s="64">
        <f t="shared" si="12"/>
        <v>0.8295202074419075</v>
      </c>
      <c r="AH47" s="66">
        <f t="shared" si="13"/>
        <v>0.4692872376310926</v>
      </c>
      <c r="AI47" s="67">
        <f t="shared" si="14"/>
        <v>0.8424301682011499</v>
      </c>
      <c r="AJ47" s="68">
        <f t="shared" si="15"/>
        <v>0.773158668225264</v>
      </c>
      <c r="AK47" s="68">
        <f t="shared" si="15"/>
        <v>0.04407823979469838</v>
      </c>
      <c r="AL47" s="107">
        <f t="shared" si="15"/>
        <v>0.24967901736578213</v>
      </c>
    </row>
    <row r="48" spans="1:38" ht="13.5">
      <c r="A48" s="96" t="s">
        <v>79</v>
      </c>
      <c r="B48" s="54" t="s">
        <v>62</v>
      </c>
      <c r="C48" s="22">
        <v>21970899.72103625</v>
      </c>
      <c r="D48" s="34">
        <v>3128436.7598494417</v>
      </c>
      <c r="E48" s="29">
        <f t="shared" si="0"/>
        <v>25099336.480885692</v>
      </c>
      <c r="F48" s="97">
        <v>1370606.35</v>
      </c>
      <c r="G48" s="60">
        <v>4538923.3500000015</v>
      </c>
      <c r="H48" s="61">
        <v>1464389.3800000004</v>
      </c>
      <c r="I48" s="61">
        <v>3841808.350000001</v>
      </c>
      <c r="J48" s="62">
        <f t="shared" si="1"/>
        <v>9845121.080000004</v>
      </c>
      <c r="K48" s="98">
        <v>794493.05</v>
      </c>
      <c r="L48" s="63">
        <v>1819290.5699999998</v>
      </c>
      <c r="N48" s="96" t="s">
        <v>79</v>
      </c>
      <c r="O48" s="54" t="s">
        <v>62</v>
      </c>
      <c r="P48" s="22">
        <v>15936872.851500325</v>
      </c>
      <c r="Q48" s="34">
        <v>1315407.2134404106</v>
      </c>
      <c r="R48" s="29">
        <f t="shared" si="2"/>
        <v>17252280.064940736</v>
      </c>
      <c r="S48" s="97">
        <v>3136155.6100000003</v>
      </c>
      <c r="T48" s="60">
        <v>2397793.96</v>
      </c>
      <c r="U48" s="61">
        <v>909124.8199999997</v>
      </c>
      <c r="V48" s="61">
        <v>2258940.26</v>
      </c>
      <c r="W48" s="62">
        <f t="shared" si="9"/>
        <v>5565859.039999999</v>
      </c>
      <c r="X48" s="98">
        <v>712617.6</v>
      </c>
      <c r="Y48" s="63">
        <v>1469873.3699999994</v>
      </c>
      <c r="AA48" s="96" t="s">
        <v>79</v>
      </c>
      <c r="AB48" s="54" t="s">
        <v>62</v>
      </c>
      <c r="AC48" s="117">
        <f t="shared" si="10"/>
        <v>0.3786205064042958</v>
      </c>
      <c r="AD48" s="67">
        <f t="shared" si="10"/>
        <v>1.378302876770079</v>
      </c>
      <c r="AE48" s="65">
        <f t="shared" si="11"/>
        <v>0.4548417012943913</v>
      </c>
      <c r="AF48" s="65">
        <f t="shared" si="11"/>
        <v>-0.5629660895557411</v>
      </c>
      <c r="AG48" s="64">
        <f t="shared" si="12"/>
        <v>0.8929580379792106</v>
      </c>
      <c r="AH48" s="66">
        <f t="shared" si="13"/>
        <v>0.610768233123369</v>
      </c>
      <c r="AI48" s="67">
        <f t="shared" si="14"/>
        <v>0.7007126828577579</v>
      </c>
      <c r="AJ48" s="68">
        <f t="shared" si="15"/>
        <v>0.7688412532991502</v>
      </c>
      <c r="AK48" s="68">
        <f t="shared" si="15"/>
        <v>0.11489394873211123</v>
      </c>
      <c r="AL48" s="107">
        <f t="shared" si="15"/>
        <v>0.23771925332588384</v>
      </c>
    </row>
    <row r="49" spans="1:38" ht="13.5">
      <c r="A49" s="96" t="s">
        <v>80</v>
      </c>
      <c r="B49" s="54" t="s">
        <v>59</v>
      </c>
      <c r="C49" s="22">
        <v>41438319.09718627</v>
      </c>
      <c r="D49" s="34">
        <v>5900402.913672502</v>
      </c>
      <c r="E49" s="29">
        <f t="shared" si="0"/>
        <v>47338722.01085877</v>
      </c>
      <c r="F49" s="97">
        <v>2585038.59</v>
      </c>
      <c r="G49" s="60">
        <v>12510546.64999999</v>
      </c>
      <c r="H49" s="61">
        <v>2882266.0700000008</v>
      </c>
      <c r="I49" s="61">
        <v>11481476.399999997</v>
      </c>
      <c r="J49" s="62">
        <f t="shared" si="1"/>
        <v>26874289.119999986</v>
      </c>
      <c r="K49" s="98">
        <v>2015876.08</v>
      </c>
      <c r="L49" s="63">
        <v>3431281.540000001</v>
      </c>
      <c r="N49" s="96" t="s">
        <v>80</v>
      </c>
      <c r="O49" s="54" t="s">
        <v>59</v>
      </c>
      <c r="P49" s="22">
        <v>30984735.17938169</v>
      </c>
      <c r="Q49" s="34">
        <v>2557436.7406503176</v>
      </c>
      <c r="R49" s="29">
        <f t="shared" si="2"/>
        <v>33542171.92003201</v>
      </c>
      <c r="S49" s="97">
        <v>6097366.26</v>
      </c>
      <c r="T49" s="60">
        <v>6739485.01</v>
      </c>
      <c r="U49" s="61">
        <v>1809258.4500000007</v>
      </c>
      <c r="V49" s="61">
        <v>6571718.409999999</v>
      </c>
      <c r="W49" s="62">
        <f t="shared" si="9"/>
        <v>15120461.870000001</v>
      </c>
      <c r="X49" s="98">
        <v>1847307.1099999999</v>
      </c>
      <c r="Y49" s="63">
        <v>2857752.5199999986</v>
      </c>
      <c r="AA49" s="96" t="s">
        <v>80</v>
      </c>
      <c r="AB49" s="54" t="s">
        <v>59</v>
      </c>
      <c r="AC49" s="117">
        <f t="shared" si="10"/>
        <v>0.3373785142033665</v>
      </c>
      <c r="AD49" s="67">
        <f t="shared" si="10"/>
        <v>1.3071549805654699</v>
      </c>
      <c r="AE49" s="65">
        <f t="shared" si="11"/>
        <v>0.411319521100755</v>
      </c>
      <c r="AF49" s="65">
        <f t="shared" si="11"/>
        <v>-0.5760401327769344</v>
      </c>
      <c r="AG49" s="64">
        <f t="shared" si="12"/>
        <v>0.8563060280476815</v>
      </c>
      <c r="AH49" s="66">
        <f t="shared" si="13"/>
        <v>0.5930648658846942</v>
      </c>
      <c r="AI49" s="67">
        <f t="shared" si="14"/>
        <v>0.7471041337573072</v>
      </c>
      <c r="AJ49" s="68">
        <f t="shared" si="15"/>
        <v>0.7773457815677149</v>
      </c>
      <c r="AK49" s="68">
        <f t="shared" si="15"/>
        <v>0.09125118887243411</v>
      </c>
      <c r="AL49" s="107">
        <f t="shared" si="15"/>
        <v>0.20069233286862875</v>
      </c>
    </row>
    <row r="50" spans="1:38" ht="13.5">
      <c r="A50" s="96" t="s">
        <v>43</v>
      </c>
      <c r="B50" s="54" t="s">
        <v>63</v>
      </c>
      <c r="C50" s="22">
        <v>17511055.55762244</v>
      </c>
      <c r="D50" s="34">
        <v>2493399.4786649593</v>
      </c>
      <c r="E50" s="29">
        <f t="shared" si="0"/>
        <v>20004455.0362874</v>
      </c>
      <c r="F50" s="97">
        <v>1092388.77</v>
      </c>
      <c r="G50" s="60">
        <v>1827758.2199999997</v>
      </c>
      <c r="H50" s="61">
        <v>1368670.5700000005</v>
      </c>
      <c r="I50" s="61">
        <v>3529148.4399999995</v>
      </c>
      <c r="J50" s="62">
        <f t="shared" si="1"/>
        <v>6725577.2299999995</v>
      </c>
      <c r="K50" s="98">
        <v>293772.86</v>
      </c>
      <c r="L50" s="63">
        <v>1449995.21</v>
      </c>
      <c r="N50" s="96" t="s">
        <v>43</v>
      </c>
      <c r="O50" s="54" t="s">
        <v>63</v>
      </c>
      <c r="P50" s="22">
        <v>12432230.447077177</v>
      </c>
      <c r="Q50" s="34">
        <v>1026138.9271044647</v>
      </c>
      <c r="R50" s="29">
        <f t="shared" si="2"/>
        <v>13458369.374181643</v>
      </c>
      <c r="S50" s="97">
        <v>2446490.5700000003</v>
      </c>
      <c r="T50" s="60">
        <v>932106.4500000001</v>
      </c>
      <c r="U50" s="61">
        <v>880094.4700000003</v>
      </c>
      <c r="V50" s="61">
        <v>2115642.43</v>
      </c>
      <c r="W50" s="62">
        <f t="shared" si="9"/>
        <v>3927843.3500000006</v>
      </c>
      <c r="X50" s="98">
        <v>251733.07</v>
      </c>
      <c r="Y50" s="63">
        <v>1146636.7900000003</v>
      </c>
      <c r="AA50" s="96" t="s">
        <v>43</v>
      </c>
      <c r="AB50" s="54" t="s">
        <v>63</v>
      </c>
      <c r="AC50" s="117">
        <f t="shared" si="10"/>
        <v>0.4085208307684882</v>
      </c>
      <c r="AD50" s="67">
        <f t="shared" si="10"/>
        <v>1.4298848945344824</v>
      </c>
      <c r="AE50" s="65">
        <f t="shared" si="11"/>
        <v>0.4863951553197583</v>
      </c>
      <c r="AF50" s="65">
        <f t="shared" si="11"/>
        <v>-0.5534874389481093</v>
      </c>
      <c r="AG50" s="64">
        <f t="shared" si="12"/>
        <v>0.9608900034969177</v>
      </c>
      <c r="AH50" s="66">
        <f t="shared" si="13"/>
        <v>0.555140518040069</v>
      </c>
      <c r="AI50" s="67">
        <f t="shared" si="14"/>
        <v>0.6681214131255626</v>
      </c>
      <c r="AJ50" s="68">
        <f t="shared" si="15"/>
        <v>0.7122824488405319</v>
      </c>
      <c r="AK50" s="68">
        <f t="shared" si="15"/>
        <v>0.16700145912493736</v>
      </c>
      <c r="AL50" s="107">
        <f t="shared" si="15"/>
        <v>0.2645636548954613</v>
      </c>
    </row>
    <row r="51" spans="1:38" ht="13.5">
      <c r="A51" s="96" t="s">
        <v>81</v>
      </c>
      <c r="B51" s="54" t="s">
        <v>59</v>
      </c>
      <c r="C51" s="22">
        <v>379637197.1306781</v>
      </c>
      <c r="D51" s="34">
        <v>54056546.522429176</v>
      </c>
      <c r="E51" s="29">
        <f t="shared" si="0"/>
        <v>433693743.6531073</v>
      </c>
      <c r="F51" s="97">
        <v>23682833.259999998</v>
      </c>
      <c r="G51" s="60">
        <v>169491858.51</v>
      </c>
      <c r="H51" s="61">
        <v>48441663.19999999</v>
      </c>
      <c r="I51" s="61">
        <v>153173824.21999994</v>
      </c>
      <c r="J51" s="62">
        <f t="shared" si="1"/>
        <v>371107345.92999995</v>
      </c>
      <c r="K51" s="98">
        <v>36294066.31</v>
      </c>
      <c r="L51" s="63">
        <v>31435689.170000006</v>
      </c>
      <c r="N51" s="96" t="s">
        <v>81</v>
      </c>
      <c r="O51" s="54" t="s">
        <v>59</v>
      </c>
      <c r="P51" s="22">
        <v>283954897.0986087</v>
      </c>
      <c r="Q51" s="34">
        <v>23437240.380572893</v>
      </c>
      <c r="R51" s="29">
        <f t="shared" si="2"/>
        <v>307392137.4791816</v>
      </c>
      <c r="S51" s="97">
        <v>55878386.510000005</v>
      </c>
      <c r="T51" s="60">
        <v>87234743.22</v>
      </c>
      <c r="U51" s="61">
        <v>29437812.330000013</v>
      </c>
      <c r="V51" s="61">
        <v>76654710.59000002</v>
      </c>
      <c r="W51" s="62">
        <f t="shared" si="9"/>
        <v>193327266.14000005</v>
      </c>
      <c r="X51" s="98">
        <v>33145760.439999998</v>
      </c>
      <c r="Y51" s="63">
        <v>26189438.600000013</v>
      </c>
      <c r="AA51" s="96" t="s">
        <v>81</v>
      </c>
      <c r="AB51" s="54" t="s">
        <v>59</v>
      </c>
      <c r="AC51" s="117">
        <f t="shared" si="10"/>
        <v>0.3369630212746144</v>
      </c>
      <c r="AD51" s="67">
        <f t="shared" si="10"/>
        <v>1.3064382002599846</v>
      </c>
      <c r="AE51" s="65">
        <f t="shared" si="11"/>
        <v>0.41088105639162475</v>
      </c>
      <c r="AF51" s="65">
        <f t="shared" si="11"/>
        <v>-0.5761718485596983</v>
      </c>
      <c r="AG51" s="64">
        <f t="shared" si="12"/>
        <v>0.942939845453012</v>
      </c>
      <c r="AH51" s="66">
        <f t="shared" si="13"/>
        <v>0.6455592099360314</v>
      </c>
      <c r="AI51" s="67">
        <f t="shared" si="14"/>
        <v>0.9982310681371513</v>
      </c>
      <c r="AJ51" s="68">
        <f t="shared" si="15"/>
        <v>0.9195809951673268</v>
      </c>
      <c r="AK51" s="68">
        <f t="shared" si="15"/>
        <v>0.09498366693680249</v>
      </c>
      <c r="AL51" s="107">
        <f t="shared" si="15"/>
        <v>0.20031932146876907</v>
      </c>
    </row>
    <row r="52" spans="1:38" ht="13.5">
      <c r="A52" s="96" t="s">
        <v>34</v>
      </c>
      <c r="B52" s="54" t="s">
        <v>59</v>
      </c>
      <c r="C52" s="22">
        <v>14422329.42425058</v>
      </c>
      <c r="D52" s="34">
        <v>2053595.7155311122</v>
      </c>
      <c r="E52" s="29">
        <f t="shared" si="0"/>
        <v>16475925.139781693</v>
      </c>
      <c r="F52" s="97">
        <v>899705.36</v>
      </c>
      <c r="G52" s="60">
        <v>1016232.6100000002</v>
      </c>
      <c r="H52" s="61">
        <v>179061.6000000001</v>
      </c>
      <c r="I52" s="61">
        <v>269389.2199999999</v>
      </c>
      <c r="J52" s="62">
        <f t="shared" si="1"/>
        <v>1464683.4300000004</v>
      </c>
      <c r="K52" s="98">
        <v>131582.65999999997</v>
      </c>
      <c r="L52" s="63">
        <v>1194234.5299999996</v>
      </c>
      <c r="N52" s="96" t="s">
        <v>34</v>
      </c>
      <c r="O52" s="54" t="s">
        <v>59</v>
      </c>
      <c r="P52" s="22">
        <v>10631756.827650173</v>
      </c>
      <c r="Q52" s="34">
        <v>877530.35071236</v>
      </c>
      <c r="R52" s="29">
        <f t="shared" si="2"/>
        <v>11509287.178362533</v>
      </c>
      <c r="S52" s="97">
        <v>2092182.33</v>
      </c>
      <c r="T52" s="60">
        <v>545857.6399999997</v>
      </c>
      <c r="U52" s="61">
        <v>127994.71</v>
      </c>
      <c r="V52" s="61">
        <v>187262.97999999998</v>
      </c>
      <c r="W52" s="62">
        <f t="shared" si="9"/>
        <v>861115.3299999996</v>
      </c>
      <c r="X52" s="98">
        <v>117461.26999999999</v>
      </c>
      <c r="Y52" s="63">
        <v>980577.3799999999</v>
      </c>
      <c r="AA52" s="96" t="s">
        <v>34</v>
      </c>
      <c r="AB52" s="54" t="s">
        <v>59</v>
      </c>
      <c r="AC52" s="117">
        <f t="shared" si="10"/>
        <v>0.35653304134479513</v>
      </c>
      <c r="AD52" s="67">
        <f t="shared" si="10"/>
        <v>1.3401990755807454</v>
      </c>
      <c r="AE52" s="65">
        <f t="shared" si="11"/>
        <v>0.43153306407684755</v>
      </c>
      <c r="AF52" s="65">
        <f t="shared" si="11"/>
        <v>-0.5699679960493692</v>
      </c>
      <c r="AG52" s="64">
        <f t="shared" si="12"/>
        <v>0.8617172968395219</v>
      </c>
      <c r="AH52" s="66">
        <f t="shared" si="13"/>
        <v>0.3989765670784369</v>
      </c>
      <c r="AI52" s="67">
        <f t="shared" si="14"/>
        <v>0.43856100121871355</v>
      </c>
      <c r="AJ52" s="68">
        <f t="shared" si="15"/>
        <v>0.7009143595202294</v>
      </c>
      <c r="AK52" s="68">
        <f t="shared" si="15"/>
        <v>0.12022166966183812</v>
      </c>
      <c r="AL52" s="107">
        <f t="shared" si="15"/>
        <v>0.21788912773003166</v>
      </c>
    </row>
    <row r="53" spans="1:38" ht="13.5">
      <c r="A53" s="96" t="s">
        <v>39</v>
      </c>
      <c r="B53" s="54" t="s">
        <v>62</v>
      </c>
      <c r="C53" s="22">
        <v>13511833.35278935</v>
      </c>
      <c r="D53" s="34">
        <v>1923950.1654706122</v>
      </c>
      <c r="E53" s="29">
        <f t="shared" si="0"/>
        <v>15435783.518259961</v>
      </c>
      <c r="F53" s="97">
        <v>842906.0599999999</v>
      </c>
      <c r="G53" s="60">
        <v>764232.4199999997</v>
      </c>
      <c r="H53" s="61">
        <v>373942.6500000001</v>
      </c>
      <c r="I53" s="61">
        <v>821428.4699999997</v>
      </c>
      <c r="J53" s="62">
        <f t="shared" si="1"/>
        <v>1959603.5399999996</v>
      </c>
      <c r="K53" s="98">
        <v>145229.76</v>
      </c>
      <c r="L53" s="63">
        <v>1118841.37</v>
      </c>
      <c r="N53" s="96" t="s">
        <v>39</v>
      </c>
      <c r="O53" s="54" t="s">
        <v>62</v>
      </c>
      <c r="P53" s="22">
        <v>9562754.609622864</v>
      </c>
      <c r="Q53" s="34">
        <v>789296.4015631365</v>
      </c>
      <c r="R53" s="29">
        <f t="shared" si="2"/>
        <v>10352051.011186</v>
      </c>
      <c r="S53" s="97">
        <v>1881817.52</v>
      </c>
      <c r="T53" s="60">
        <v>399948.69999999995</v>
      </c>
      <c r="U53" s="61">
        <v>230680.9999999999</v>
      </c>
      <c r="V53" s="61">
        <v>498416.0200000001</v>
      </c>
      <c r="W53" s="62">
        <f t="shared" si="9"/>
        <v>1129045.72</v>
      </c>
      <c r="X53" s="98">
        <v>128206.51000000001</v>
      </c>
      <c r="Y53" s="63">
        <v>881982.2500000001</v>
      </c>
      <c r="AA53" s="96" t="s">
        <v>39</v>
      </c>
      <c r="AB53" s="54" t="s">
        <v>62</v>
      </c>
      <c r="AC53" s="117">
        <f t="shared" si="10"/>
        <v>0.41296455931145437</v>
      </c>
      <c r="AD53" s="67">
        <f t="shared" si="10"/>
        <v>1.437550914536526</v>
      </c>
      <c r="AE53" s="65">
        <f t="shared" si="11"/>
        <v>0.49108456880483775</v>
      </c>
      <c r="AF53" s="65">
        <f t="shared" si="11"/>
        <v>-0.5520787477842166</v>
      </c>
      <c r="AG53" s="64">
        <f t="shared" si="12"/>
        <v>0.9108261134490494</v>
      </c>
      <c r="AH53" s="66">
        <f t="shared" si="13"/>
        <v>0.6210379268340271</v>
      </c>
      <c r="AI53" s="67">
        <f t="shared" si="14"/>
        <v>0.6480779851337837</v>
      </c>
      <c r="AJ53" s="68">
        <f t="shared" si="15"/>
        <v>0.7356281550759518</v>
      </c>
      <c r="AK53" s="68">
        <f t="shared" si="15"/>
        <v>0.1327799188980341</v>
      </c>
      <c r="AL53" s="107">
        <f t="shared" si="15"/>
        <v>0.26855315965825843</v>
      </c>
    </row>
    <row r="54" spans="1:38" ht="13.5">
      <c r="A54" s="96" t="s">
        <v>42</v>
      </c>
      <c r="B54" s="54" t="s">
        <v>63</v>
      </c>
      <c r="C54" s="22">
        <v>14948973.86356121</v>
      </c>
      <c r="D54" s="34">
        <v>2128584.6255998323</v>
      </c>
      <c r="E54" s="29">
        <f t="shared" si="0"/>
        <v>17077558.48916104</v>
      </c>
      <c r="F54" s="97">
        <v>932558.9299999999</v>
      </c>
      <c r="G54" s="60">
        <v>1432292.5799999998</v>
      </c>
      <c r="H54" s="61">
        <v>966478.3799999998</v>
      </c>
      <c r="I54" s="61">
        <v>637113.0799999998</v>
      </c>
      <c r="J54" s="62">
        <f t="shared" si="1"/>
        <v>3035884.039999999</v>
      </c>
      <c r="K54" s="98">
        <v>257896.57</v>
      </c>
      <c r="L54" s="63">
        <v>1237843.1300000001</v>
      </c>
      <c r="N54" s="96" t="s">
        <v>42</v>
      </c>
      <c r="O54" s="54" t="s">
        <v>63</v>
      </c>
      <c r="P54" s="22">
        <v>10435064.872935895</v>
      </c>
      <c r="Q54" s="34">
        <v>861295.6716465419</v>
      </c>
      <c r="R54" s="29">
        <f t="shared" si="2"/>
        <v>11296360.544582438</v>
      </c>
      <c r="S54" s="97">
        <v>2053476.08</v>
      </c>
      <c r="T54" s="60">
        <v>815384.4299999999</v>
      </c>
      <c r="U54" s="61">
        <v>536486.4000000003</v>
      </c>
      <c r="V54" s="61">
        <v>385571.1199999999</v>
      </c>
      <c r="W54" s="62">
        <f t="shared" si="9"/>
        <v>1737441.95</v>
      </c>
      <c r="X54" s="98">
        <v>269379.72</v>
      </c>
      <c r="Y54" s="63">
        <v>962436.2900000004</v>
      </c>
      <c r="AA54" s="96" t="s">
        <v>42</v>
      </c>
      <c r="AB54" s="54" t="s">
        <v>63</v>
      </c>
      <c r="AC54" s="117">
        <f t="shared" si="10"/>
        <v>0.4325712437430522</v>
      </c>
      <c r="AD54" s="67">
        <f t="shared" si="10"/>
        <v>1.4713750407343968</v>
      </c>
      <c r="AE54" s="65">
        <f t="shared" si="11"/>
        <v>0.5117752679513383</v>
      </c>
      <c r="AF54" s="65">
        <f t="shared" si="11"/>
        <v>-0.5458632612852252</v>
      </c>
      <c r="AG54" s="64">
        <f t="shared" si="12"/>
        <v>0.7565856389973009</v>
      </c>
      <c r="AH54" s="66">
        <f t="shared" si="13"/>
        <v>0.8014965151027116</v>
      </c>
      <c r="AI54" s="67">
        <f t="shared" si="14"/>
        <v>0.652387969306415</v>
      </c>
      <c r="AJ54" s="68">
        <f t="shared" si="15"/>
        <v>0.7473297683413245</v>
      </c>
      <c r="AK54" s="68">
        <f t="shared" si="15"/>
        <v>-0.042628116177416686</v>
      </c>
      <c r="AL54" s="107">
        <f t="shared" si="15"/>
        <v>0.2861559179153559</v>
      </c>
    </row>
    <row r="55" spans="1:38" ht="13.5">
      <c r="A55" s="96" t="s">
        <v>82</v>
      </c>
      <c r="B55" s="54" t="s">
        <v>62</v>
      </c>
      <c r="C55" s="22">
        <v>13942514.884062326</v>
      </c>
      <c r="D55" s="34">
        <v>1985274.9155413883</v>
      </c>
      <c r="E55" s="29">
        <f t="shared" si="0"/>
        <v>15927789.799603714</v>
      </c>
      <c r="F55" s="97">
        <v>869773.18</v>
      </c>
      <c r="G55" s="60">
        <v>1554454.0799999991</v>
      </c>
      <c r="H55" s="61">
        <v>354053.86000000016</v>
      </c>
      <c r="I55" s="61">
        <v>301218.55</v>
      </c>
      <c r="J55" s="62">
        <f t="shared" si="1"/>
        <v>2209726.4899999993</v>
      </c>
      <c r="K55" s="98">
        <v>193761.9</v>
      </c>
      <c r="L55" s="63">
        <v>1154503.77</v>
      </c>
      <c r="N55" s="96" t="s">
        <v>82</v>
      </c>
      <c r="O55" s="54" t="s">
        <v>62</v>
      </c>
      <c r="P55" s="22">
        <v>10167304.032697497</v>
      </c>
      <c r="Q55" s="34">
        <v>839195.0660880748</v>
      </c>
      <c r="R55" s="29">
        <f t="shared" si="2"/>
        <v>11006499.098785572</v>
      </c>
      <c r="S55" s="97">
        <v>2000784.46</v>
      </c>
      <c r="T55" s="60">
        <v>839239.7900000002</v>
      </c>
      <c r="U55" s="61">
        <v>226670.39</v>
      </c>
      <c r="V55" s="61">
        <v>192565.87000000002</v>
      </c>
      <c r="W55" s="62">
        <f t="shared" si="9"/>
        <v>1258476.0500000003</v>
      </c>
      <c r="X55" s="98">
        <v>175106.17</v>
      </c>
      <c r="Y55" s="63">
        <v>937740.4300000002</v>
      </c>
      <c r="AA55" s="96" t="s">
        <v>82</v>
      </c>
      <c r="AB55" s="54" t="s">
        <v>62</v>
      </c>
      <c r="AC55" s="117">
        <f t="shared" si="10"/>
        <v>0.3713089368847391</v>
      </c>
      <c r="AD55" s="67">
        <f t="shared" si="10"/>
        <v>1.365689451435634</v>
      </c>
      <c r="AE55" s="65">
        <f t="shared" si="11"/>
        <v>0.4471258895901917</v>
      </c>
      <c r="AF55" s="65">
        <f t="shared" si="11"/>
        <v>-0.5652839186885728</v>
      </c>
      <c r="AG55" s="64">
        <f t="shared" si="12"/>
        <v>0.8522168497277742</v>
      </c>
      <c r="AH55" s="66">
        <f t="shared" si="13"/>
        <v>0.5619766657656526</v>
      </c>
      <c r="AI55" s="67">
        <f t="shared" si="14"/>
        <v>0.5642364350442783</v>
      </c>
      <c r="AJ55" s="68">
        <f t="shared" si="15"/>
        <v>0.7558748853424735</v>
      </c>
      <c r="AK55" s="68">
        <f t="shared" si="15"/>
        <v>0.10653953541442873</v>
      </c>
      <c r="AL55" s="107">
        <f t="shared" si="15"/>
        <v>0.23115494764366695</v>
      </c>
    </row>
    <row r="56" spans="1:38" ht="13.5">
      <c r="A56" s="96" t="s">
        <v>19</v>
      </c>
      <c r="B56" s="54" t="s">
        <v>59</v>
      </c>
      <c r="C56" s="22">
        <v>29083158.66261074</v>
      </c>
      <c r="D56" s="34">
        <v>4141151.4233771157</v>
      </c>
      <c r="E56" s="29">
        <f t="shared" si="0"/>
        <v>33224310.085987855</v>
      </c>
      <c r="F56" s="97">
        <v>1814289.02</v>
      </c>
      <c r="G56" s="60">
        <v>7645701.539999997</v>
      </c>
      <c r="H56" s="61">
        <v>2520939.569999997</v>
      </c>
      <c r="I56" s="61">
        <v>5267186.489999999</v>
      </c>
      <c r="J56" s="62">
        <f t="shared" si="1"/>
        <v>15433827.599999994</v>
      </c>
      <c r="K56" s="98">
        <v>1224126.03</v>
      </c>
      <c r="L56" s="63">
        <v>2408217.980000001</v>
      </c>
      <c r="N56" s="96" t="s">
        <v>19</v>
      </c>
      <c r="O56" s="54" t="s">
        <v>59</v>
      </c>
      <c r="P56" s="22">
        <v>20560803.813316412</v>
      </c>
      <c r="Q56" s="34">
        <v>1697060.0131018409</v>
      </c>
      <c r="R56" s="29">
        <f t="shared" si="2"/>
        <v>22257863.826418255</v>
      </c>
      <c r="S56" s="97">
        <v>4046081.1</v>
      </c>
      <c r="T56" s="60">
        <v>4077630.7399999993</v>
      </c>
      <c r="U56" s="61">
        <v>1601083.5100000002</v>
      </c>
      <c r="V56" s="61">
        <v>2857566.409999999</v>
      </c>
      <c r="W56" s="62">
        <f t="shared" si="9"/>
        <v>8536280.66</v>
      </c>
      <c r="X56" s="98">
        <v>1092357.52</v>
      </c>
      <c r="Y56" s="63">
        <v>1896343.0899999996</v>
      </c>
      <c r="AA56" s="96" t="s">
        <v>19</v>
      </c>
      <c r="AB56" s="54" t="s">
        <v>59</v>
      </c>
      <c r="AC56" s="117">
        <f t="shared" si="10"/>
        <v>0.4144952175349652</v>
      </c>
      <c r="AD56" s="67">
        <f t="shared" si="10"/>
        <v>1.440191502602215</v>
      </c>
      <c r="AE56" s="65">
        <f t="shared" si="11"/>
        <v>0.49269985408722516</v>
      </c>
      <c r="AF56" s="65">
        <f t="shared" si="11"/>
        <v>-0.5515935110643235</v>
      </c>
      <c r="AG56" s="64">
        <f t="shared" si="12"/>
        <v>0.87503529071394</v>
      </c>
      <c r="AH56" s="66">
        <f t="shared" si="13"/>
        <v>0.5745209754861549</v>
      </c>
      <c r="AI56" s="67">
        <f t="shared" si="14"/>
        <v>0.8432420228511857</v>
      </c>
      <c r="AJ56" s="68">
        <f t="shared" si="15"/>
        <v>0.8080271976437094</v>
      </c>
      <c r="AK56" s="68">
        <f t="shared" si="15"/>
        <v>0.12062764029857176</v>
      </c>
      <c r="AL56" s="107">
        <f t="shared" si="15"/>
        <v>0.26992736319671007</v>
      </c>
    </row>
    <row r="57" spans="1:38" ht="13.5">
      <c r="A57" s="96" t="s">
        <v>20</v>
      </c>
      <c r="B57" s="54" t="s">
        <v>59</v>
      </c>
      <c r="C57" s="22">
        <v>22941276.647112977</v>
      </c>
      <c r="D57" s="34">
        <v>3266608.7457486587</v>
      </c>
      <c r="E57" s="29">
        <f t="shared" si="0"/>
        <v>26207885.392861634</v>
      </c>
      <c r="F57" s="97">
        <v>1431141.19</v>
      </c>
      <c r="G57" s="60">
        <v>5026754.280000004</v>
      </c>
      <c r="H57" s="61">
        <v>1796059.6500000004</v>
      </c>
      <c r="I57" s="61">
        <v>596320.8000000002</v>
      </c>
      <c r="J57" s="62">
        <f t="shared" si="1"/>
        <v>7419134.730000004</v>
      </c>
      <c r="K57" s="98">
        <v>774192.1199999999</v>
      </c>
      <c r="L57" s="63">
        <v>1899642.2000000004</v>
      </c>
      <c r="N57" s="96" t="s">
        <v>20</v>
      </c>
      <c r="O57" s="54" t="s">
        <v>59</v>
      </c>
      <c r="P57" s="22">
        <v>16839985.817155402</v>
      </c>
      <c r="Q57" s="34">
        <v>1389948.8955284627</v>
      </c>
      <c r="R57" s="29">
        <f t="shared" si="2"/>
        <v>18229934.712683864</v>
      </c>
      <c r="S57" s="97">
        <v>3313875.71</v>
      </c>
      <c r="T57" s="60">
        <v>2690499.3699999996</v>
      </c>
      <c r="U57" s="61">
        <v>1326322.9099999992</v>
      </c>
      <c r="V57" s="61">
        <v>372014.3999999998</v>
      </c>
      <c r="W57" s="62">
        <f t="shared" si="9"/>
        <v>4388836.679999999</v>
      </c>
      <c r="X57" s="98">
        <v>694771.28</v>
      </c>
      <c r="Y57" s="63">
        <v>1553168.41</v>
      </c>
      <c r="AA57" s="96" t="s">
        <v>20</v>
      </c>
      <c r="AB57" s="54" t="s">
        <v>59</v>
      </c>
      <c r="AC57" s="117">
        <f t="shared" si="10"/>
        <v>0.36230973684918455</v>
      </c>
      <c r="AD57" s="67">
        <f t="shared" si="10"/>
        <v>1.3501646400508016</v>
      </c>
      <c r="AE57" s="65">
        <f t="shared" si="11"/>
        <v>0.4376291416242397</v>
      </c>
      <c r="AF57" s="65">
        <f t="shared" si="11"/>
        <v>-0.5681367331667366</v>
      </c>
      <c r="AG57" s="64">
        <f t="shared" si="12"/>
        <v>0.8683350518680868</v>
      </c>
      <c r="AH57" s="66">
        <f t="shared" si="13"/>
        <v>0.3541646882960059</v>
      </c>
      <c r="AI57" s="67">
        <f t="shared" si="14"/>
        <v>0.6029508535153492</v>
      </c>
      <c r="AJ57" s="68">
        <f t="shared" si="15"/>
        <v>0.6904558704153025</v>
      </c>
      <c r="AK57" s="68">
        <f t="shared" si="15"/>
        <v>0.11431220933599873</v>
      </c>
      <c r="AL57" s="107">
        <f t="shared" si="15"/>
        <v>0.22307548091323892</v>
      </c>
    </row>
    <row r="58" spans="1:38" ht="13.5">
      <c r="A58" s="96" t="s">
        <v>46</v>
      </c>
      <c r="B58" s="54" t="s">
        <v>62</v>
      </c>
      <c r="C58" s="22">
        <v>14058693.97805991</v>
      </c>
      <c r="D58" s="34">
        <v>2001817.6585788997</v>
      </c>
      <c r="E58" s="29">
        <f t="shared" si="0"/>
        <v>16060511.636638809</v>
      </c>
      <c r="F58" s="97">
        <v>877020.77</v>
      </c>
      <c r="G58" s="60">
        <v>1055482.5800000003</v>
      </c>
      <c r="H58" s="61">
        <v>180016.25999999998</v>
      </c>
      <c r="I58" s="61">
        <v>308127.43999999994</v>
      </c>
      <c r="J58" s="62">
        <f t="shared" si="1"/>
        <v>1543626.2800000003</v>
      </c>
      <c r="K58" s="98">
        <v>136688.44</v>
      </c>
      <c r="L58" s="63">
        <v>1164123.8800000001</v>
      </c>
      <c r="N58" s="96" t="s">
        <v>46</v>
      </c>
      <c r="O58" s="54" t="s">
        <v>62</v>
      </c>
      <c r="P58" s="22">
        <v>10089369.484603163</v>
      </c>
      <c r="Q58" s="34">
        <v>832762.4574016191</v>
      </c>
      <c r="R58" s="29">
        <f t="shared" si="2"/>
        <v>10922131.942004781</v>
      </c>
      <c r="S58" s="97">
        <v>1985448.02</v>
      </c>
      <c r="T58" s="60">
        <v>574752.56</v>
      </c>
      <c r="U58" s="61">
        <v>115030.29000000001</v>
      </c>
      <c r="V58" s="61">
        <v>232787.96000000002</v>
      </c>
      <c r="W58" s="62">
        <f t="shared" si="9"/>
        <v>922570.81</v>
      </c>
      <c r="X58" s="98">
        <v>127632.45</v>
      </c>
      <c r="Y58" s="63">
        <v>930552.4800000008</v>
      </c>
      <c r="AA58" s="96" t="s">
        <v>46</v>
      </c>
      <c r="AB58" s="54" t="s">
        <v>62</v>
      </c>
      <c r="AC58" s="117">
        <f t="shared" si="10"/>
        <v>0.3934165063053858</v>
      </c>
      <c r="AD58" s="67">
        <f t="shared" si="10"/>
        <v>1.4038279353093803</v>
      </c>
      <c r="AE58" s="65">
        <f t="shared" si="11"/>
        <v>0.47045574269915535</v>
      </c>
      <c r="AF58" s="65">
        <f t="shared" si="11"/>
        <v>-0.558275632922387</v>
      </c>
      <c r="AG58" s="64">
        <f t="shared" si="12"/>
        <v>0.8364121422965045</v>
      </c>
      <c r="AH58" s="66">
        <f t="shared" si="13"/>
        <v>0.5649465892853087</v>
      </c>
      <c r="AI58" s="67">
        <f t="shared" si="14"/>
        <v>0.32363993395534685</v>
      </c>
      <c r="AJ58" s="68">
        <f t="shared" si="15"/>
        <v>0.67317918935675</v>
      </c>
      <c r="AK58" s="68">
        <f t="shared" si="15"/>
        <v>0.07095366421313698</v>
      </c>
      <c r="AL58" s="107">
        <f t="shared" si="15"/>
        <v>0.25100293107595517</v>
      </c>
    </row>
    <row r="59" spans="1:38" ht="13.5">
      <c r="A59" s="96" t="s">
        <v>94</v>
      </c>
      <c r="B59" s="54" t="s">
        <v>59</v>
      </c>
      <c r="C59" s="22">
        <v>16739769.67808783</v>
      </c>
      <c r="D59" s="34">
        <v>2383576.0700414786</v>
      </c>
      <c r="E59" s="29">
        <f t="shared" si="0"/>
        <v>19123345.74812931</v>
      </c>
      <c r="F59" s="97">
        <v>1044273.78</v>
      </c>
      <c r="G59" s="60">
        <v>2925067.830000001</v>
      </c>
      <c r="H59" s="61">
        <v>298339.16999999987</v>
      </c>
      <c r="I59" s="61">
        <v>870178.7800000004</v>
      </c>
      <c r="J59" s="62">
        <f t="shared" si="1"/>
        <v>4093585.780000001</v>
      </c>
      <c r="K59" s="98">
        <v>380774.93</v>
      </c>
      <c r="L59" s="63">
        <v>1386129.16</v>
      </c>
      <c r="N59" s="96" t="s">
        <v>94</v>
      </c>
      <c r="O59" s="54" t="s">
        <v>59</v>
      </c>
      <c r="P59" s="22">
        <v>12131996.878466137</v>
      </c>
      <c r="Q59" s="34">
        <v>1001358.0679266405</v>
      </c>
      <c r="R59" s="29">
        <f t="shared" si="2"/>
        <v>13133354.946392776</v>
      </c>
      <c r="S59" s="97">
        <v>2387408.76</v>
      </c>
      <c r="T59" s="60">
        <v>1597250.1800000002</v>
      </c>
      <c r="U59" s="61">
        <v>203228.97999999995</v>
      </c>
      <c r="V59" s="61">
        <v>529611.2999999999</v>
      </c>
      <c r="W59" s="62">
        <f t="shared" si="9"/>
        <v>2330090.46</v>
      </c>
      <c r="X59" s="98">
        <v>358813.03</v>
      </c>
      <c r="Y59" s="63">
        <v>1118945.9900000002</v>
      </c>
      <c r="AA59" s="96" t="s">
        <v>94</v>
      </c>
      <c r="AB59" s="54" t="s">
        <v>59</v>
      </c>
      <c r="AC59" s="117">
        <f t="shared" si="10"/>
        <v>0.37980332881558243</v>
      </c>
      <c r="AD59" s="67">
        <f t="shared" si="10"/>
        <v>1.3803434020128145</v>
      </c>
      <c r="AE59" s="65">
        <f t="shared" si="11"/>
        <v>0.4560899196120296</v>
      </c>
      <c r="AF59" s="65">
        <f t="shared" si="11"/>
        <v>-0.5625911249483728</v>
      </c>
      <c r="AG59" s="64">
        <f t="shared" si="12"/>
        <v>0.8313147599707897</v>
      </c>
      <c r="AH59" s="66">
        <f t="shared" si="13"/>
        <v>0.46799521406838696</v>
      </c>
      <c r="AI59" s="67">
        <f t="shared" si="14"/>
        <v>0.643051762679536</v>
      </c>
      <c r="AJ59" s="68">
        <f t="shared" si="15"/>
        <v>0.756835560796211</v>
      </c>
      <c r="AK59" s="68">
        <f t="shared" si="15"/>
        <v>0.06120708604144043</v>
      </c>
      <c r="AL59" s="107">
        <f t="shared" si="15"/>
        <v>0.23878111400175772</v>
      </c>
    </row>
    <row r="60" spans="1:38" ht="13.5">
      <c r="A60" s="96" t="s">
        <v>83</v>
      </c>
      <c r="B60" s="54" t="s">
        <v>63</v>
      </c>
      <c r="C60" s="22">
        <v>37069063.91896</v>
      </c>
      <c r="D60" s="34">
        <v>5278264.5995260775</v>
      </c>
      <c r="E60" s="29">
        <f t="shared" si="0"/>
        <v>42347328.518486075</v>
      </c>
      <c r="F60" s="97">
        <v>2312472.19</v>
      </c>
      <c r="G60" s="60">
        <v>12819541.059999997</v>
      </c>
      <c r="H60" s="61">
        <v>3743007.41</v>
      </c>
      <c r="I60" s="61">
        <v>7273957.200000002</v>
      </c>
      <c r="J60" s="62">
        <f t="shared" si="1"/>
        <v>23836505.669999998</v>
      </c>
      <c r="K60" s="98">
        <v>2375834.0700000003</v>
      </c>
      <c r="L60" s="63">
        <v>3069487.3600000003</v>
      </c>
      <c r="N60" s="96" t="s">
        <v>83</v>
      </c>
      <c r="O60" s="54" t="s">
        <v>63</v>
      </c>
      <c r="P60" s="22">
        <v>27499019.73663859</v>
      </c>
      <c r="Q60" s="34">
        <v>2269730.659281082</v>
      </c>
      <c r="R60" s="29">
        <f t="shared" si="2"/>
        <v>29768750.395919673</v>
      </c>
      <c r="S60" s="97">
        <v>5411425.78</v>
      </c>
      <c r="T60" s="60">
        <v>6753611.8100000005</v>
      </c>
      <c r="U60" s="61">
        <v>2498499.95</v>
      </c>
      <c r="V60" s="61">
        <v>4685565.389999999</v>
      </c>
      <c r="W60" s="62">
        <f t="shared" si="9"/>
        <v>13937677.15</v>
      </c>
      <c r="X60" s="98">
        <v>2115987.9400000004</v>
      </c>
      <c r="Y60" s="63">
        <v>2536261.5700000003</v>
      </c>
      <c r="AA60" s="96" t="s">
        <v>83</v>
      </c>
      <c r="AB60" s="54" t="s">
        <v>63</v>
      </c>
      <c r="AC60" s="117">
        <f t="shared" si="10"/>
        <v>0.34801401191660175</v>
      </c>
      <c r="AD60" s="67">
        <f t="shared" si="10"/>
        <v>1.3255026220590964</v>
      </c>
      <c r="AE60" s="65">
        <f t="shared" si="11"/>
        <v>0.4225430343992711</v>
      </c>
      <c r="AF60" s="65">
        <f t="shared" si="11"/>
        <v>-0.5726685934515395</v>
      </c>
      <c r="AG60" s="64">
        <f t="shared" si="12"/>
        <v>0.8981755867309755</v>
      </c>
      <c r="AH60" s="66">
        <f t="shared" si="13"/>
        <v>0.4981018550750822</v>
      </c>
      <c r="AI60" s="67">
        <f t="shared" si="14"/>
        <v>0.5524182450903761</v>
      </c>
      <c r="AJ60" s="68">
        <f t="shared" si="15"/>
        <v>0.7102208218390249</v>
      </c>
      <c r="AK60" s="68">
        <f t="shared" si="15"/>
        <v>0.12280132844235392</v>
      </c>
      <c r="AL60" s="107">
        <f t="shared" si="15"/>
        <v>0.21024085067061904</v>
      </c>
    </row>
    <row r="61" spans="1:38" ht="13.5">
      <c r="A61" s="96" t="s">
        <v>84</v>
      </c>
      <c r="B61" s="54" t="s">
        <v>62</v>
      </c>
      <c r="C61" s="22">
        <v>25736228.331345577</v>
      </c>
      <c r="D61" s="34">
        <v>3664581.9604087984</v>
      </c>
      <c r="E61" s="29">
        <f t="shared" si="0"/>
        <v>29400810.291754376</v>
      </c>
      <c r="F61" s="97">
        <v>1605498.1099999999</v>
      </c>
      <c r="G61" s="60">
        <v>8450460.779999996</v>
      </c>
      <c r="H61" s="61">
        <v>762229.1199999996</v>
      </c>
      <c r="I61" s="61">
        <v>3948312.360000001</v>
      </c>
      <c r="J61" s="62">
        <f t="shared" si="1"/>
        <v>13161002.259999996</v>
      </c>
      <c r="K61" s="98">
        <v>1121399.22</v>
      </c>
      <c r="L61" s="63">
        <v>2131076.8500000006</v>
      </c>
      <c r="N61" s="96" t="s">
        <v>84</v>
      </c>
      <c r="O61" s="54" t="s">
        <v>62</v>
      </c>
      <c r="P61" s="22">
        <v>18599079.90271327</v>
      </c>
      <c r="Q61" s="34">
        <v>1535142.0630227586</v>
      </c>
      <c r="R61" s="29">
        <f t="shared" si="2"/>
        <v>20134221.965736028</v>
      </c>
      <c r="S61" s="97">
        <v>3660041.04</v>
      </c>
      <c r="T61" s="60">
        <v>4594377.099999998</v>
      </c>
      <c r="U61" s="61">
        <v>479916.17999999993</v>
      </c>
      <c r="V61" s="61">
        <v>2123396.169999999</v>
      </c>
      <c r="W61" s="62">
        <f t="shared" si="9"/>
        <v>7197689.449999996</v>
      </c>
      <c r="X61" s="98">
        <v>1043099.15</v>
      </c>
      <c r="Y61" s="63">
        <v>1715411.38</v>
      </c>
      <c r="AA61" s="96" t="s">
        <v>84</v>
      </c>
      <c r="AB61" s="54" t="s">
        <v>62</v>
      </c>
      <c r="AC61" s="117">
        <f t="shared" si="10"/>
        <v>0.3837366399824502</v>
      </c>
      <c r="AD61" s="67">
        <f t="shared" si="10"/>
        <v>1.3871288844715024</v>
      </c>
      <c r="AE61" s="65">
        <f t="shared" si="11"/>
        <v>0.46024069575611226</v>
      </c>
      <c r="AF61" s="65">
        <f t="shared" si="11"/>
        <v>-0.5613442329051043</v>
      </c>
      <c r="AG61" s="64">
        <f t="shared" si="12"/>
        <v>0.8393050017596508</v>
      </c>
      <c r="AH61" s="66">
        <f t="shared" si="13"/>
        <v>0.5882546823072308</v>
      </c>
      <c r="AI61" s="67">
        <f t="shared" si="14"/>
        <v>0.8594327407117828</v>
      </c>
      <c r="AJ61" s="68">
        <f t="shared" si="15"/>
        <v>0.8285037651909257</v>
      </c>
      <c r="AK61" s="68">
        <f t="shared" si="15"/>
        <v>0.07506483923412266</v>
      </c>
      <c r="AL61" s="107">
        <f t="shared" si="15"/>
        <v>0.24231241254794567</v>
      </c>
    </row>
    <row r="62" spans="1:38" ht="13.5">
      <c r="A62" s="96" t="s">
        <v>36</v>
      </c>
      <c r="B62" s="54" t="s">
        <v>62</v>
      </c>
      <c r="C62" s="22">
        <v>13855764.41519629</v>
      </c>
      <c r="D62" s="34">
        <v>1972922.5149032462</v>
      </c>
      <c r="E62" s="29">
        <f t="shared" si="0"/>
        <v>15828686.930099536</v>
      </c>
      <c r="F62" s="97">
        <v>864361.45</v>
      </c>
      <c r="G62" s="60">
        <v>1157568.6899999995</v>
      </c>
      <c r="H62" s="61">
        <v>300803.5399999999</v>
      </c>
      <c r="I62" s="61">
        <v>733660.5399999999</v>
      </c>
      <c r="J62" s="62">
        <f t="shared" si="1"/>
        <v>2192032.7699999996</v>
      </c>
      <c r="K62" s="98">
        <v>185695.85</v>
      </c>
      <c r="L62" s="63">
        <v>1147320.4400000004</v>
      </c>
      <c r="N62" s="96" t="s">
        <v>36</v>
      </c>
      <c r="O62" s="54" t="s">
        <v>62</v>
      </c>
      <c r="P62" s="22">
        <v>9936840.440475678</v>
      </c>
      <c r="Q62" s="34">
        <v>820172.9232581261</v>
      </c>
      <c r="R62" s="29">
        <f t="shared" si="2"/>
        <v>10757013.363733804</v>
      </c>
      <c r="S62" s="97">
        <v>1955432.42</v>
      </c>
      <c r="T62" s="60">
        <v>601850.7500000001</v>
      </c>
      <c r="U62" s="61">
        <v>145227.26</v>
      </c>
      <c r="V62" s="61">
        <v>398134.5900000003</v>
      </c>
      <c r="W62" s="62">
        <f t="shared" si="9"/>
        <v>1145212.6000000006</v>
      </c>
      <c r="X62" s="98">
        <v>154539.21</v>
      </c>
      <c r="Y62" s="63">
        <v>916484.5800000001</v>
      </c>
      <c r="AA62" s="96" t="s">
        <v>36</v>
      </c>
      <c r="AB62" s="54" t="s">
        <v>62</v>
      </c>
      <c r="AC62" s="117">
        <f t="shared" si="10"/>
        <v>0.39438330505516417</v>
      </c>
      <c r="AD62" s="67">
        <f t="shared" si="10"/>
        <v>1.405495791138578</v>
      </c>
      <c r="AE62" s="65">
        <f t="shared" si="11"/>
        <v>0.4714759938352753</v>
      </c>
      <c r="AF62" s="65">
        <f t="shared" si="11"/>
        <v>-0.5579691524189826</v>
      </c>
      <c r="AG62" s="64">
        <f t="shared" si="12"/>
        <v>0.9233484215148011</v>
      </c>
      <c r="AH62" s="66">
        <f t="shared" si="13"/>
        <v>1.0712608638350671</v>
      </c>
      <c r="AI62" s="67">
        <f t="shared" si="14"/>
        <v>0.8427450375512444</v>
      </c>
      <c r="AJ62" s="68">
        <f t="shared" si="15"/>
        <v>0.9140836993934562</v>
      </c>
      <c r="AK62" s="68">
        <f t="shared" si="15"/>
        <v>0.20160993446258724</v>
      </c>
      <c r="AL62" s="107">
        <f t="shared" si="15"/>
        <v>0.2518709698312658</v>
      </c>
    </row>
    <row r="63" spans="1:38" ht="13.5">
      <c r="A63" s="96" t="s">
        <v>85</v>
      </c>
      <c r="B63" s="54" t="s">
        <v>62</v>
      </c>
      <c r="C63" s="22">
        <v>31642937.246879064</v>
      </c>
      <c r="D63" s="34">
        <v>4505638.336602292</v>
      </c>
      <c r="E63" s="29">
        <f t="shared" si="0"/>
        <v>36148575.58348136</v>
      </c>
      <c r="F63" s="97">
        <v>1973975.1800000002</v>
      </c>
      <c r="G63" s="60">
        <v>8815094.590000002</v>
      </c>
      <c r="H63" s="61">
        <v>2095583.4400000009</v>
      </c>
      <c r="I63" s="61">
        <v>8808749.259999998</v>
      </c>
      <c r="J63" s="62">
        <f t="shared" si="1"/>
        <v>19719427.29</v>
      </c>
      <c r="K63" s="98">
        <v>1573220.6400000001</v>
      </c>
      <c r="L63" s="63">
        <v>2620179.39</v>
      </c>
      <c r="N63" s="96" t="s">
        <v>85</v>
      </c>
      <c r="O63" s="54" t="s">
        <v>62</v>
      </c>
      <c r="P63" s="22">
        <v>22676726.79407763</v>
      </c>
      <c r="Q63" s="34">
        <v>1871705.3389391247</v>
      </c>
      <c r="R63" s="29">
        <f t="shared" si="2"/>
        <v>24548432.133016758</v>
      </c>
      <c r="S63" s="97">
        <v>4462465.4</v>
      </c>
      <c r="T63" s="60">
        <v>4706100.960000001</v>
      </c>
      <c r="U63" s="61">
        <v>1388174.3699999999</v>
      </c>
      <c r="V63" s="61">
        <v>4936198.979999998</v>
      </c>
      <c r="W63" s="62">
        <f t="shared" si="9"/>
        <v>11030474.309999999</v>
      </c>
      <c r="X63" s="98">
        <v>1420455.4</v>
      </c>
      <c r="Y63" s="63">
        <v>2091496.689999999</v>
      </c>
      <c r="AA63" s="96" t="s">
        <v>85</v>
      </c>
      <c r="AB63" s="54" t="s">
        <v>62</v>
      </c>
      <c r="AC63" s="117">
        <f t="shared" si="10"/>
        <v>0.3953926214405463</v>
      </c>
      <c r="AD63" s="67">
        <f t="shared" si="10"/>
        <v>1.4072369955177186</v>
      </c>
      <c r="AE63" s="65">
        <f t="shared" si="11"/>
        <v>0.47254111332278614</v>
      </c>
      <c r="AF63" s="65">
        <f t="shared" si="11"/>
        <v>-0.5576491909606739</v>
      </c>
      <c r="AG63" s="64">
        <f t="shared" si="12"/>
        <v>0.8731205864312779</v>
      </c>
      <c r="AH63" s="66">
        <f t="shared" si="13"/>
        <v>0.5095966942539079</v>
      </c>
      <c r="AI63" s="67">
        <f t="shared" si="14"/>
        <v>0.7845207001764751</v>
      </c>
      <c r="AJ63" s="68">
        <f t="shared" si="15"/>
        <v>0.7877225163493446</v>
      </c>
      <c r="AK63" s="68">
        <f t="shared" si="15"/>
        <v>0.10754666425992698</v>
      </c>
      <c r="AL63" s="107">
        <f t="shared" si="15"/>
        <v>0.25277721094552685</v>
      </c>
    </row>
    <row r="64" spans="1:38" ht="13.5">
      <c r="A64" s="96" t="s">
        <v>21</v>
      </c>
      <c r="B64" s="54" t="s">
        <v>63</v>
      </c>
      <c r="C64" s="22">
        <v>14672856.589500874</v>
      </c>
      <c r="D64" s="34">
        <v>2089268.282565746</v>
      </c>
      <c r="E64" s="29">
        <f t="shared" si="0"/>
        <v>16762124.87206662</v>
      </c>
      <c r="F64" s="97">
        <v>915333.95</v>
      </c>
      <c r="G64" s="60">
        <v>1311916.84</v>
      </c>
      <c r="H64" s="61">
        <v>502383.5500000002</v>
      </c>
      <c r="I64" s="61">
        <v>1133196.1700000002</v>
      </c>
      <c r="J64" s="62">
        <f t="shared" si="1"/>
        <v>2947496.5600000005</v>
      </c>
      <c r="K64" s="98">
        <v>167526.84</v>
      </c>
      <c r="L64" s="63">
        <v>1214979.4000000001</v>
      </c>
      <c r="N64" s="96" t="s">
        <v>21</v>
      </c>
      <c r="O64" s="54" t="s">
        <v>63</v>
      </c>
      <c r="P64" s="22">
        <v>10832902.185112692</v>
      </c>
      <c r="Q64" s="34">
        <v>894132.6074174037</v>
      </c>
      <c r="R64" s="29">
        <f t="shared" si="2"/>
        <v>11727034.792530097</v>
      </c>
      <c r="S64" s="97">
        <v>2131764.95</v>
      </c>
      <c r="T64" s="60">
        <v>709484.3800000002</v>
      </c>
      <c r="U64" s="61">
        <v>269924.36000000004</v>
      </c>
      <c r="V64" s="61">
        <v>551921.1700000005</v>
      </c>
      <c r="W64" s="62">
        <f t="shared" si="9"/>
        <v>1531329.9100000006</v>
      </c>
      <c r="X64" s="98">
        <v>154040.03</v>
      </c>
      <c r="Y64" s="63">
        <v>999129.2399999998</v>
      </c>
      <c r="AA64" s="96" t="s">
        <v>21</v>
      </c>
      <c r="AB64" s="54" t="s">
        <v>63</v>
      </c>
      <c r="AC64" s="117">
        <f t="shared" si="10"/>
        <v>0.35447143699546246</v>
      </c>
      <c r="AD64" s="67">
        <f t="shared" si="10"/>
        <v>1.3366425351608084</v>
      </c>
      <c r="AE64" s="65">
        <f t="shared" si="11"/>
        <v>0.42935747770986255</v>
      </c>
      <c r="AF64" s="65">
        <f t="shared" si="11"/>
        <v>-0.5706215406159109</v>
      </c>
      <c r="AG64" s="64">
        <f t="shared" si="12"/>
        <v>0.8491130699734357</v>
      </c>
      <c r="AH64" s="66">
        <f t="shared" si="13"/>
        <v>0.8612012268918601</v>
      </c>
      <c r="AI64" s="67">
        <f t="shared" si="14"/>
        <v>1.0531848234775976</v>
      </c>
      <c r="AJ64" s="68">
        <f t="shared" si="15"/>
        <v>0.9247952650516695</v>
      </c>
      <c r="AK64" s="68">
        <f t="shared" si="15"/>
        <v>0.08755392997521483</v>
      </c>
      <c r="AL64" s="107">
        <f t="shared" si="15"/>
        <v>0.21603827749050808</v>
      </c>
    </row>
    <row r="65" spans="1:38" ht="13.5">
      <c r="A65" s="96" t="s">
        <v>47</v>
      </c>
      <c r="B65" s="54" t="s">
        <v>62</v>
      </c>
      <c r="C65" s="22">
        <v>13704015.069952752</v>
      </c>
      <c r="D65" s="34">
        <v>1951314.9232264964</v>
      </c>
      <c r="E65" s="29">
        <f t="shared" si="0"/>
        <v>15655329.993179249</v>
      </c>
      <c r="F65" s="97">
        <v>854894.89</v>
      </c>
      <c r="G65" s="60">
        <v>562853.06</v>
      </c>
      <c r="H65" s="61">
        <v>437260.38999999996</v>
      </c>
      <c r="I65" s="61">
        <v>945388.7600000001</v>
      </c>
      <c r="J65" s="62">
        <f t="shared" si="1"/>
        <v>1945502.21</v>
      </c>
      <c r="K65" s="98">
        <v>87599.54999999999</v>
      </c>
      <c r="L65" s="63">
        <v>1134754.8099999996</v>
      </c>
      <c r="N65" s="96" t="s">
        <v>47</v>
      </c>
      <c r="O65" s="54" t="s">
        <v>62</v>
      </c>
      <c r="P65" s="22">
        <v>9948530.622689826</v>
      </c>
      <c r="Q65" s="34">
        <v>821137.8145610944</v>
      </c>
      <c r="R65" s="29">
        <f t="shared" si="2"/>
        <v>10769668.437250922</v>
      </c>
      <c r="S65" s="97">
        <v>1957732.88</v>
      </c>
      <c r="T65" s="60">
        <v>293004.99999999994</v>
      </c>
      <c r="U65" s="61">
        <v>277080.90999999986</v>
      </c>
      <c r="V65" s="61">
        <v>520273.41999999987</v>
      </c>
      <c r="W65" s="62">
        <f t="shared" si="9"/>
        <v>1090359.3299999996</v>
      </c>
      <c r="X65" s="98">
        <v>72770.6</v>
      </c>
      <c r="Y65" s="63">
        <v>917562.7500000001</v>
      </c>
      <c r="AA65" s="96" t="s">
        <v>47</v>
      </c>
      <c r="AB65" s="54" t="s">
        <v>62</v>
      </c>
      <c r="AC65" s="117">
        <f t="shared" si="10"/>
        <v>0.37749136929806615</v>
      </c>
      <c r="AD65" s="67">
        <f t="shared" si="10"/>
        <v>1.3763549657854837</v>
      </c>
      <c r="AE65" s="65">
        <f t="shared" si="11"/>
        <v>0.4536501364359038</v>
      </c>
      <c r="AF65" s="65">
        <f t="shared" si="11"/>
        <v>-0.5633240373426225</v>
      </c>
      <c r="AG65" s="64">
        <f t="shared" si="12"/>
        <v>0.9209674237641001</v>
      </c>
      <c r="AH65" s="66">
        <f t="shared" si="13"/>
        <v>0.5780964123439618</v>
      </c>
      <c r="AI65" s="67">
        <f t="shared" si="14"/>
        <v>0.8170998626068584</v>
      </c>
      <c r="AJ65" s="68">
        <f t="shared" si="15"/>
        <v>0.7842762073673462</v>
      </c>
      <c r="AK65" s="68">
        <f t="shared" si="15"/>
        <v>0.20377666255328353</v>
      </c>
      <c r="AL65" s="107">
        <f t="shared" si="15"/>
        <v>0.2367054024370534</v>
      </c>
    </row>
    <row r="66" spans="1:38" ht="13.5">
      <c r="A66" s="96" t="s">
        <v>22</v>
      </c>
      <c r="B66" s="54" t="s">
        <v>62</v>
      </c>
      <c r="C66" s="22">
        <v>30749586.548320558</v>
      </c>
      <c r="D66" s="34">
        <v>4378434.116461425</v>
      </c>
      <c r="E66" s="29">
        <f t="shared" si="0"/>
        <v>35128020.66478198</v>
      </c>
      <c r="F66" s="97">
        <v>1918245.46</v>
      </c>
      <c r="G66" s="60">
        <v>10497315.350000001</v>
      </c>
      <c r="H66" s="61">
        <v>734265.7299999996</v>
      </c>
      <c r="I66" s="61">
        <v>2703708.759999999</v>
      </c>
      <c r="J66" s="62">
        <f t="shared" si="1"/>
        <v>13935289.84</v>
      </c>
      <c r="K66" s="98">
        <v>1412035.28</v>
      </c>
      <c r="L66" s="63">
        <v>2546205.7700000023</v>
      </c>
      <c r="N66" s="96" t="s">
        <v>22</v>
      </c>
      <c r="O66" s="54" t="s">
        <v>62</v>
      </c>
      <c r="P66" s="22">
        <v>22508239.723435592</v>
      </c>
      <c r="Q66" s="34">
        <v>1857798.6515884052</v>
      </c>
      <c r="R66" s="29">
        <f t="shared" si="2"/>
        <v>24366038.375024</v>
      </c>
      <c r="S66" s="97">
        <v>4429309.4799999995</v>
      </c>
      <c r="T66" s="60">
        <v>5722398.4700000025</v>
      </c>
      <c r="U66" s="61">
        <v>458938.91</v>
      </c>
      <c r="V66" s="61">
        <v>1654580.66</v>
      </c>
      <c r="W66" s="62">
        <f t="shared" si="9"/>
        <v>7835918.040000003</v>
      </c>
      <c r="X66" s="98">
        <v>1325220.9000000001</v>
      </c>
      <c r="Y66" s="63">
        <v>2075957</v>
      </c>
      <c r="AA66" s="96" t="s">
        <v>22</v>
      </c>
      <c r="AB66" s="54" t="s">
        <v>62</v>
      </c>
      <c r="AC66" s="117">
        <f t="shared" si="10"/>
        <v>0.36614799407454646</v>
      </c>
      <c r="AD66" s="67">
        <f t="shared" si="10"/>
        <v>1.356786141877051</v>
      </c>
      <c r="AE66" s="65">
        <f t="shared" si="11"/>
        <v>0.4416796084828205</v>
      </c>
      <c r="AF66" s="65">
        <f t="shared" si="11"/>
        <v>-0.5669199750747604</v>
      </c>
      <c r="AG66" s="64">
        <f t="shared" si="12"/>
        <v>0.8344257927917411</v>
      </c>
      <c r="AH66" s="66">
        <f t="shared" si="13"/>
        <v>0.5999204120653001</v>
      </c>
      <c r="AI66" s="67">
        <f t="shared" si="14"/>
        <v>0.6340749202278231</v>
      </c>
      <c r="AJ66" s="68">
        <f t="shared" si="15"/>
        <v>0.7783863701565714</v>
      </c>
      <c r="AK66" s="68">
        <f t="shared" si="15"/>
        <v>0.06550936526883921</v>
      </c>
      <c r="AL66" s="107">
        <f t="shared" si="15"/>
        <v>0.22652144047299738</v>
      </c>
    </row>
    <row r="67" spans="1:38" ht="13.5">
      <c r="A67" s="96" t="s">
        <v>86</v>
      </c>
      <c r="B67" s="54" t="s">
        <v>59</v>
      </c>
      <c r="C67" s="22">
        <v>16120489.044884853</v>
      </c>
      <c r="D67" s="34">
        <v>2295396.6908547417</v>
      </c>
      <c r="E67" s="29">
        <f t="shared" si="0"/>
        <v>18415885.735739596</v>
      </c>
      <c r="F67" s="97">
        <v>1005641.33</v>
      </c>
      <c r="G67" s="60">
        <v>1665073.85</v>
      </c>
      <c r="H67" s="61">
        <v>207541.45000000004</v>
      </c>
      <c r="I67" s="61">
        <v>889859.3799999997</v>
      </c>
      <c r="J67" s="62">
        <f t="shared" si="1"/>
        <v>2762474.6799999997</v>
      </c>
      <c r="K67" s="98">
        <v>233915.66</v>
      </c>
      <c r="L67" s="63">
        <v>1334849.9500000004</v>
      </c>
      <c r="N67" s="96" t="s">
        <v>86</v>
      </c>
      <c r="O67" s="54" t="s">
        <v>59</v>
      </c>
      <c r="P67" s="22">
        <v>11670884.135574646</v>
      </c>
      <c r="Q67" s="34">
        <v>963298.4665317752</v>
      </c>
      <c r="R67" s="29">
        <f t="shared" si="2"/>
        <v>12634182.602106422</v>
      </c>
      <c r="S67" s="97">
        <v>2296668.17</v>
      </c>
      <c r="T67" s="60">
        <v>891521.5099999999</v>
      </c>
      <c r="U67" s="61">
        <v>147369.12</v>
      </c>
      <c r="V67" s="61">
        <v>535232.1199999999</v>
      </c>
      <c r="W67" s="62">
        <f t="shared" si="9"/>
        <v>1574122.7499999998</v>
      </c>
      <c r="X67" s="98">
        <v>208340.27</v>
      </c>
      <c r="Y67" s="63">
        <v>1076417.07</v>
      </c>
      <c r="AA67" s="96" t="s">
        <v>86</v>
      </c>
      <c r="AB67" s="54" t="s">
        <v>59</v>
      </c>
      <c r="AC67" s="117">
        <f t="shared" si="10"/>
        <v>0.3812568831651004</v>
      </c>
      <c r="AD67" s="67">
        <f t="shared" si="10"/>
        <v>1.3828509756887755</v>
      </c>
      <c r="AE67" s="65">
        <f t="shared" si="11"/>
        <v>0.4576238381000781</v>
      </c>
      <c r="AF67" s="65">
        <f t="shared" si="11"/>
        <v>-0.5621303316098991</v>
      </c>
      <c r="AG67" s="64">
        <f t="shared" si="12"/>
        <v>0.8676765858403128</v>
      </c>
      <c r="AH67" s="66">
        <f t="shared" si="13"/>
        <v>0.40831030272827884</v>
      </c>
      <c r="AI67" s="67">
        <f t="shared" si="14"/>
        <v>0.6625672241045621</v>
      </c>
      <c r="AJ67" s="68">
        <f t="shared" si="15"/>
        <v>0.7549296457344259</v>
      </c>
      <c r="AK67" s="68">
        <f t="shared" si="15"/>
        <v>0.1227577846568022</v>
      </c>
      <c r="AL67" s="107">
        <f t="shared" si="15"/>
        <v>0.2400861963290868</v>
      </c>
    </row>
    <row r="68" spans="1:38" ht="13.5">
      <c r="A68" s="96" t="s">
        <v>87</v>
      </c>
      <c r="B68" s="54" t="s">
        <v>62</v>
      </c>
      <c r="C68" s="22">
        <v>18365509.290789682</v>
      </c>
      <c r="D68" s="34">
        <v>2615065.159286659</v>
      </c>
      <c r="E68" s="29">
        <f t="shared" si="0"/>
        <v>20980574.45007634</v>
      </c>
      <c r="F68" s="97">
        <v>1145691.99</v>
      </c>
      <c r="G68" s="60">
        <v>2044409.1699999992</v>
      </c>
      <c r="H68" s="61">
        <v>849103.560000001</v>
      </c>
      <c r="I68" s="61">
        <v>2612043.6099999994</v>
      </c>
      <c r="J68" s="62">
        <f t="shared" si="1"/>
        <v>5505556.34</v>
      </c>
      <c r="K68" s="98">
        <v>372613.83</v>
      </c>
      <c r="L68" s="63">
        <v>1520747.7799999998</v>
      </c>
      <c r="N68" s="96" t="s">
        <v>87</v>
      </c>
      <c r="O68" s="54" t="s">
        <v>62</v>
      </c>
      <c r="P68" s="22">
        <v>13389526.479502603</v>
      </c>
      <c r="Q68" s="34">
        <v>1105152.8038031007</v>
      </c>
      <c r="R68" s="29">
        <f t="shared" si="2"/>
        <v>14494679.283305705</v>
      </c>
      <c r="S68" s="97">
        <v>2634873.16</v>
      </c>
      <c r="T68" s="60">
        <v>1064306.2500000005</v>
      </c>
      <c r="U68" s="61">
        <v>542929.8800000002</v>
      </c>
      <c r="V68" s="61">
        <v>1628676.31</v>
      </c>
      <c r="W68" s="62">
        <f t="shared" si="9"/>
        <v>3235912.440000001</v>
      </c>
      <c r="X68" s="98">
        <v>317702.08</v>
      </c>
      <c r="Y68" s="63">
        <v>1234929.19</v>
      </c>
      <c r="AA68" s="96" t="s">
        <v>87</v>
      </c>
      <c r="AB68" s="54" t="s">
        <v>62</v>
      </c>
      <c r="AC68" s="117">
        <f t="shared" si="10"/>
        <v>0.3716324710141601</v>
      </c>
      <c r="AD68" s="67">
        <f t="shared" si="10"/>
        <v>1.3662475906386713</v>
      </c>
      <c r="AE68" s="65">
        <f t="shared" si="11"/>
        <v>0.44746731128027006</v>
      </c>
      <c r="AF68" s="65">
        <f t="shared" si="11"/>
        <v>-0.5651813501337575</v>
      </c>
      <c r="AG68" s="64">
        <f t="shared" si="12"/>
        <v>0.9208843037424599</v>
      </c>
      <c r="AH68" s="66">
        <f t="shared" si="13"/>
        <v>0.5639285868738715</v>
      </c>
      <c r="AI68" s="67">
        <f t="shared" si="14"/>
        <v>0.6037831421518001</v>
      </c>
      <c r="AJ68" s="68">
        <f t="shared" si="15"/>
        <v>0.7013922478075452</v>
      </c>
      <c r="AK68" s="68">
        <f t="shared" si="15"/>
        <v>0.17284038555869707</v>
      </c>
      <c r="AL68" s="107">
        <f t="shared" si="15"/>
        <v>0.23144532683691765</v>
      </c>
    </row>
    <row r="69" spans="1:38" ht="13.5">
      <c r="A69" s="96" t="s">
        <v>23</v>
      </c>
      <c r="B69" s="54" t="s">
        <v>62</v>
      </c>
      <c r="C69" s="22">
        <v>13438645.641592635</v>
      </c>
      <c r="D69" s="34">
        <v>1913528.9661121797</v>
      </c>
      <c r="E69" s="29">
        <f t="shared" si="0"/>
        <v>15352174.607704815</v>
      </c>
      <c r="F69" s="97">
        <v>838340.4099999999</v>
      </c>
      <c r="G69" s="60">
        <v>814926.0599999999</v>
      </c>
      <c r="H69" s="61">
        <v>357285.15000000026</v>
      </c>
      <c r="I69" s="61">
        <v>887764.0499999997</v>
      </c>
      <c r="J69" s="62">
        <f t="shared" si="1"/>
        <v>2059975.2599999998</v>
      </c>
      <c r="K69" s="98">
        <v>146954.33000000002</v>
      </c>
      <c r="L69" s="63">
        <v>1112781.0499999998</v>
      </c>
      <c r="N69" s="96" t="s">
        <v>23</v>
      </c>
      <c r="O69" s="54" t="s">
        <v>62</v>
      </c>
      <c r="P69" s="22">
        <v>9755735.395380268</v>
      </c>
      <c r="Q69" s="34">
        <v>805224.7659295994</v>
      </c>
      <c r="R69" s="29">
        <f t="shared" si="2"/>
        <v>10560960.161309868</v>
      </c>
      <c r="S69" s="97">
        <v>1919793.45</v>
      </c>
      <c r="T69" s="60">
        <v>413698.93</v>
      </c>
      <c r="U69" s="61">
        <v>241763.53999999998</v>
      </c>
      <c r="V69" s="61">
        <v>501937.2999999997</v>
      </c>
      <c r="W69" s="62">
        <f t="shared" si="9"/>
        <v>1157399.7699999996</v>
      </c>
      <c r="X69" s="98">
        <v>117486.22999999998</v>
      </c>
      <c r="Y69" s="63">
        <v>899781.0599999998</v>
      </c>
      <c r="AA69" s="96" t="s">
        <v>23</v>
      </c>
      <c r="AB69" s="54" t="s">
        <v>62</v>
      </c>
      <c r="AC69" s="117">
        <f t="shared" si="10"/>
        <v>0.3775123142389012</v>
      </c>
      <c r="AD69" s="67">
        <f t="shared" si="10"/>
        <v>1.376391098581137</v>
      </c>
      <c r="AE69" s="65">
        <f t="shared" si="11"/>
        <v>0.4536722393809973</v>
      </c>
      <c r="AF69" s="65">
        <f t="shared" si="11"/>
        <v>-0.5633173922955097</v>
      </c>
      <c r="AG69" s="64">
        <f t="shared" si="12"/>
        <v>0.9698529556264504</v>
      </c>
      <c r="AH69" s="66">
        <f t="shared" si="13"/>
        <v>0.4778289149803163</v>
      </c>
      <c r="AI69" s="67">
        <f t="shared" si="14"/>
        <v>0.7686751911045469</v>
      </c>
      <c r="AJ69" s="68">
        <f t="shared" si="15"/>
        <v>0.7798303692422546</v>
      </c>
      <c r="AK69" s="68">
        <f t="shared" si="15"/>
        <v>0.25082173459817403</v>
      </c>
      <c r="AL69" s="107">
        <f t="shared" si="15"/>
        <v>0.23672424267298986</v>
      </c>
    </row>
    <row r="70" spans="1:38" ht="13.5">
      <c r="A70" s="96" t="s">
        <v>35</v>
      </c>
      <c r="B70" s="54" t="s">
        <v>88</v>
      </c>
      <c r="C70" s="22">
        <v>14915706.722108157</v>
      </c>
      <c r="D70" s="34">
        <v>2123847.7168005453</v>
      </c>
      <c r="E70" s="29">
        <f aca="true" t="shared" si="16" ref="E70:E83">+SUM(C70:D70)</f>
        <v>17039554.438908704</v>
      </c>
      <c r="F70" s="97">
        <v>930483.63</v>
      </c>
      <c r="G70" s="60">
        <v>3310927.48</v>
      </c>
      <c r="H70" s="61">
        <v>345388</v>
      </c>
      <c r="I70" s="61">
        <v>1048076.8200000001</v>
      </c>
      <c r="J70" s="62">
        <f aca="true" t="shared" si="17" ref="J70:J83">+G70+H70+I70</f>
        <v>4704392.3</v>
      </c>
      <c r="K70" s="98">
        <v>439763.06</v>
      </c>
      <c r="L70" s="63">
        <v>1235088.56</v>
      </c>
      <c r="N70" s="96" t="s">
        <v>35</v>
      </c>
      <c r="O70" s="54" t="s">
        <v>88</v>
      </c>
      <c r="P70" s="22">
        <v>10776863.53386391</v>
      </c>
      <c r="Q70" s="34">
        <v>889507.2554571425</v>
      </c>
      <c r="R70" s="29">
        <f aca="true" t="shared" si="18" ref="R70:R83">+SUM(P70:Q70)</f>
        <v>11666370.789321052</v>
      </c>
      <c r="S70" s="97">
        <v>2120737.31</v>
      </c>
      <c r="T70" s="60">
        <v>1783975.9700000004</v>
      </c>
      <c r="U70" s="61">
        <v>246651.60999999996</v>
      </c>
      <c r="V70" s="61">
        <v>620915.7300000002</v>
      </c>
      <c r="W70" s="62">
        <f t="shared" si="9"/>
        <v>2651543.3100000005</v>
      </c>
      <c r="X70" s="98">
        <v>400119.67000000004</v>
      </c>
      <c r="Y70" s="63">
        <v>993960.7000000001</v>
      </c>
      <c r="AA70" s="96" t="s">
        <v>35</v>
      </c>
      <c r="AB70" s="54" t="s">
        <v>88</v>
      </c>
      <c r="AC70" s="117">
        <f aca="true" t="shared" si="19" ref="AC70:AD84">+C70/P70-1</f>
        <v>0.3840489559173548</v>
      </c>
      <c r="AD70" s="67">
        <f t="shared" si="19"/>
        <v>1.3876676708039226</v>
      </c>
      <c r="AE70" s="65">
        <f aca="true" t="shared" si="20" ref="AE70:AF84">+E70/R70-1</f>
        <v>0.46057027901993797</v>
      </c>
      <c r="AF70" s="65">
        <f t="shared" si="20"/>
        <v>-0.5612452208897103</v>
      </c>
      <c r="AG70" s="64">
        <f aca="true" t="shared" si="21" ref="AG70:AG84">+G70/T70-1</f>
        <v>0.8559260526362353</v>
      </c>
      <c r="AH70" s="66">
        <f aca="true" t="shared" si="22" ref="AH70:AH84">+H70/U70-1</f>
        <v>0.400307097123753</v>
      </c>
      <c r="AI70" s="67">
        <f aca="true" t="shared" si="23" ref="AI70:AI84">+I70/V70-1</f>
        <v>0.6879534039184347</v>
      </c>
      <c r="AJ70" s="68">
        <f aca="true" t="shared" si="24" ref="AJ70:AL84">+J70/W70-1</f>
        <v>0.7742091114476266</v>
      </c>
      <c r="AK70" s="68">
        <f t="shared" si="24"/>
        <v>0.09907883309011023</v>
      </c>
      <c r="AL70" s="107">
        <f t="shared" si="24"/>
        <v>0.24259295161267436</v>
      </c>
    </row>
    <row r="71" spans="1:38" ht="13.5">
      <c r="A71" s="96" t="s">
        <v>24</v>
      </c>
      <c r="B71" s="54" t="s">
        <v>63</v>
      </c>
      <c r="C71" s="22">
        <v>24654534.431945175</v>
      </c>
      <c r="D71" s="34">
        <v>3510559.548911965</v>
      </c>
      <c r="E71" s="29">
        <f t="shared" si="16"/>
        <v>28165093.98085714</v>
      </c>
      <c r="F71" s="97">
        <v>1538019.01</v>
      </c>
      <c r="G71" s="60">
        <v>6124814.1800000025</v>
      </c>
      <c r="H71" s="61">
        <v>1908545.5299999998</v>
      </c>
      <c r="I71" s="61">
        <v>5621829.49</v>
      </c>
      <c r="J71" s="62">
        <f t="shared" si="17"/>
        <v>13655189.200000003</v>
      </c>
      <c r="K71" s="98">
        <v>1390077.6800000002</v>
      </c>
      <c r="L71" s="63">
        <v>2041507.7399999988</v>
      </c>
      <c r="N71" s="96" t="s">
        <v>24</v>
      </c>
      <c r="O71" s="54" t="s">
        <v>63</v>
      </c>
      <c r="P71" s="22">
        <v>18006962.89564416</v>
      </c>
      <c r="Q71" s="34">
        <v>1486269.55274066</v>
      </c>
      <c r="R71" s="29">
        <f t="shared" si="18"/>
        <v>19493232.44838482</v>
      </c>
      <c r="S71" s="97">
        <v>3543520.63</v>
      </c>
      <c r="T71" s="60">
        <v>2934295.45</v>
      </c>
      <c r="U71" s="61">
        <v>1183963.9600000007</v>
      </c>
      <c r="V71" s="61">
        <v>3419888.8299999996</v>
      </c>
      <c r="W71" s="62">
        <f aca="true" t="shared" si="25" ref="W71:W83">+T71+U71+V71</f>
        <v>7538148.24</v>
      </c>
      <c r="X71" s="98">
        <v>1135650.4700000002</v>
      </c>
      <c r="Y71" s="63">
        <v>1660799.8399999992</v>
      </c>
      <c r="AA71" s="96" t="s">
        <v>24</v>
      </c>
      <c r="AB71" s="54" t="s">
        <v>63</v>
      </c>
      <c r="AC71" s="117">
        <f t="shared" si="19"/>
        <v>0.369166725939611</v>
      </c>
      <c r="AD71" s="67">
        <f t="shared" si="19"/>
        <v>1.361993853967164</v>
      </c>
      <c r="AE71" s="65">
        <f t="shared" si="20"/>
        <v>0.44486524004852046</v>
      </c>
      <c r="AF71" s="65">
        <f t="shared" si="20"/>
        <v>-0.5659630151497099</v>
      </c>
      <c r="AG71" s="64">
        <f t="shared" si="21"/>
        <v>1.087320204923469</v>
      </c>
      <c r="AH71" s="66">
        <f t="shared" si="22"/>
        <v>0.6119963060362064</v>
      </c>
      <c r="AI71" s="67">
        <f t="shared" si="23"/>
        <v>0.6438632275657923</v>
      </c>
      <c r="AJ71" s="68">
        <f t="shared" si="24"/>
        <v>0.8114779340025293</v>
      </c>
      <c r="AK71" s="68">
        <f t="shared" si="24"/>
        <v>0.22403654709005671</v>
      </c>
      <c r="AL71" s="107">
        <f t="shared" si="24"/>
        <v>0.2292316574404294</v>
      </c>
    </row>
    <row r="72" spans="1:38" ht="13.5">
      <c r="A72" s="96" t="s">
        <v>89</v>
      </c>
      <c r="B72" s="54" t="s">
        <v>63</v>
      </c>
      <c r="C72" s="22">
        <v>15510164.949765392</v>
      </c>
      <c r="D72" s="34">
        <v>2208492.6332678134</v>
      </c>
      <c r="E72" s="29">
        <f t="shared" si="16"/>
        <v>17718657.583033204</v>
      </c>
      <c r="F72" s="97">
        <v>967567.6000000001</v>
      </c>
      <c r="G72" s="60">
        <v>1052076.1099999999</v>
      </c>
      <c r="H72" s="61">
        <v>883890.2</v>
      </c>
      <c r="I72" s="61">
        <v>2960076.180000001</v>
      </c>
      <c r="J72" s="62">
        <f t="shared" si="17"/>
        <v>4896042.490000001</v>
      </c>
      <c r="K72" s="98">
        <v>213927.03999999998</v>
      </c>
      <c r="L72" s="63">
        <v>1284312.2500000002</v>
      </c>
      <c r="N72" s="96" t="s">
        <v>89</v>
      </c>
      <c r="O72" s="54" t="s">
        <v>63</v>
      </c>
      <c r="P72" s="22">
        <v>11993013.60103124</v>
      </c>
      <c r="Q72" s="34">
        <v>989886.5824357938</v>
      </c>
      <c r="R72" s="29">
        <f t="shared" si="18"/>
        <v>12982900.183467034</v>
      </c>
      <c r="S72" s="97">
        <v>2360058.7800000003</v>
      </c>
      <c r="T72" s="60">
        <v>549090.2399999999</v>
      </c>
      <c r="U72" s="61">
        <v>581151.5800000001</v>
      </c>
      <c r="V72" s="61">
        <v>1721695.7299999997</v>
      </c>
      <c r="W72" s="62">
        <f t="shared" si="25"/>
        <v>2851937.55</v>
      </c>
      <c r="X72" s="98">
        <v>194138.09999999998</v>
      </c>
      <c r="Y72" s="63">
        <v>1106127.4000000004</v>
      </c>
      <c r="AA72" s="96" t="s">
        <v>89</v>
      </c>
      <c r="AB72" s="54" t="s">
        <v>63</v>
      </c>
      <c r="AC72" s="117">
        <f t="shared" si="19"/>
        <v>0.29326668556698077</v>
      </c>
      <c r="AD72" s="67">
        <f t="shared" si="19"/>
        <v>1.2310562365977527</v>
      </c>
      <c r="AE72" s="65">
        <f t="shared" si="20"/>
        <v>0.3647688369041673</v>
      </c>
      <c r="AF72" s="65">
        <f t="shared" si="20"/>
        <v>-0.5900239399969521</v>
      </c>
      <c r="AG72" s="64">
        <f t="shared" si="21"/>
        <v>0.91603498543336</v>
      </c>
      <c r="AH72" s="66">
        <f t="shared" si="22"/>
        <v>0.5209288426953942</v>
      </c>
      <c r="AI72" s="67">
        <f t="shared" si="23"/>
        <v>0.7192795035856896</v>
      </c>
      <c r="AJ72" s="68">
        <f t="shared" si="24"/>
        <v>0.716742531757051</v>
      </c>
      <c r="AK72" s="68">
        <f t="shared" si="24"/>
        <v>0.10193228428628909</v>
      </c>
      <c r="AL72" s="107">
        <f t="shared" si="24"/>
        <v>0.16108890350243543</v>
      </c>
    </row>
    <row r="73" spans="1:38" ht="13.5">
      <c r="A73" s="96" t="s">
        <v>25</v>
      </c>
      <c r="B73" s="54" t="s">
        <v>59</v>
      </c>
      <c r="C73" s="22">
        <v>25735460.628081273</v>
      </c>
      <c r="D73" s="34">
        <v>3664472.647128815</v>
      </c>
      <c r="E73" s="29">
        <f t="shared" si="16"/>
        <v>29399933.27521009</v>
      </c>
      <c r="F73" s="97">
        <v>1605450.22</v>
      </c>
      <c r="G73" s="60">
        <v>5777680.300000001</v>
      </c>
      <c r="H73" s="61">
        <v>1560828.2899999996</v>
      </c>
      <c r="I73" s="61">
        <v>8254773.490000001</v>
      </c>
      <c r="J73" s="62">
        <f t="shared" si="17"/>
        <v>15593282.080000002</v>
      </c>
      <c r="K73" s="98">
        <v>1163114.5899999999</v>
      </c>
      <c r="L73" s="63">
        <v>2131013.3600000003</v>
      </c>
      <c r="N73" s="96" t="s">
        <v>25</v>
      </c>
      <c r="O73" s="54" t="s">
        <v>59</v>
      </c>
      <c r="P73" s="22">
        <v>18133142.64017785</v>
      </c>
      <c r="Q73" s="34">
        <v>1496684.2525187316</v>
      </c>
      <c r="R73" s="29">
        <f t="shared" si="18"/>
        <v>19629826.89269658</v>
      </c>
      <c r="S73" s="97">
        <v>3568351.04</v>
      </c>
      <c r="T73" s="60">
        <v>2805784.7200000007</v>
      </c>
      <c r="U73" s="61">
        <v>997042.6900000009</v>
      </c>
      <c r="V73" s="61">
        <v>4320636.309999999</v>
      </c>
      <c r="W73" s="62">
        <f t="shared" si="25"/>
        <v>8123463.720000001</v>
      </c>
      <c r="X73" s="98">
        <v>900241.1699999999</v>
      </c>
      <c r="Y73" s="63">
        <v>1672437.5399999998</v>
      </c>
      <c r="AA73" s="96" t="s">
        <v>25</v>
      </c>
      <c r="AB73" s="54" t="s">
        <v>59</v>
      </c>
      <c r="AC73" s="117">
        <f t="shared" si="19"/>
        <v>0.4192498861757623</v>
      </c>
      <c r="AD73" s="67">
        <f t="shared" si="19"/>
        <v>1.448393935435592</v>
      </c>
      <c r="AE73" s="65">
        <f t="shared" si="20"/>
        <v>0.4977173989317525</v>
      </c>
      <c r="AF73" s="65">
        <f t="shared" si="20"/>
        <v>-0.5500862437570044</v>
      </c>
      <c r="AG73" s="64">
        <f t="shared" si="21"/>
        <v>1.05920299544578</v>
      </c>
      <c r="AH73" s="66">
        <f t="shared" si="22"/>
        <v>0.5654578341073824</v>
      </c>
      <c r="AI73" s="67">
        <f t="shared" si="23"/>
        <v>0.9105457848638048</v>
      </c>
      <c r="AJ73" s="68">
        <f t="shared" si="24"/>
        <v>0.9195361261489083</v>
      </c>
      <c r="AK73" s="68">
        <f t="shared" si="24"/>
        <v>0.2920033306186163</v>
      </c>
      <c r="AL73" s="107">
        <f t="shared" si="24"/>
        <v>0.27419608148714514</v>
      </c>
    </row>
    <row r="74" spans="1:38" ht="13.5">
      <c r="A74" s="96" t="s">
        <v>26</v>
      </c>
      <c r="B74" s="54" t="s">
        <v>59</v>
      </c>
      <c r="C74" s="22">
        <v>60656746.71461459</v>
      </c>
      <c r="D74" s="34">
        <v>8636915.127020894</v>
      </c>
      <c r="E74" s="29">
        <f t="shared" si="16"/>
        <v>69293661.84163548</v>
      </c>
      <c r="F74" s="97">
        <v>3783938.01</v>
      </c>
      <c r="G74" s="60">
        <v>21743182.849999994</v>
      </c>
      <c r="H74" s="61">
        <v>4758953.760000003</v>
      </c>
      <c r="I74" s="61">
        <v>12534738.3</v>
      </c>
      <c r="J74" s="62">
        <f t="shared" si="17"/>
        <v>39036874.91</v>
      </c>
      <c r="K74" s="98">
        <v>3813371.13</v>
      </c>
      <c r="L74" s="63">
        <v>5022654.85</v>
      </c>
      <c r="N74" s="96" t="s">
        <v>26</v>
      </c>
      <c r="O74" s="54" t="s">
        <v>59</v>
      </c>
      <c r="P74" s="22">
        <v>42551335.467268206</v>
      </c>
      <c r="Q74" s="34">
        <v>3512127.764130214</v>
      </c>
      <c r="R74" s="29">
        <f t="shared" si="18"/>
        <v>46063463.23139842</v>
      </c>
      <c r="S74" s="97">
        <v>8373512.8100000005</v>
      </c>
      <c r="T74" s="60">
        <v>12417413.879999999</v>
      </c>
      <c r="U74" s="61">
        <v>3066065.140000001</v>
      </c>
      <c r="V74" s="61">
        <v>7298117.389999999</v>
      </c>
      <c r="W74" s="62">
        <f t="shared" si="25"/>
        <v>22781596.409999996</v>
      </c>
      <c r="X74" s="98">
        <v>4098041.0700000003</v>
      </c>
      <c r="Y74" s="63">
        <v>3924551.4299999997</v>
      </c>
      <c r="AA74" s="96" t="s">
        <v>26</v>
      </c>
      <c r="AB74" s="54" t="s">
        <v>59</v>
      </c>
      <c r="AC74" s="117">
        <f t="shared" si="19"/>
        <v>0.4254957229550087</v>
      </c>
      <c r="AD74" s="67">
        <f t="shared" si="19"/>
        <v>1.45916883071019</v>
      </c>
      <c r="AE74" s="65">
        <f t="shared" si="20"/>
        <v>0.5043085556450859</v>
      </c>
      <c r="AF74" s="65">
        <f t="shared" si="20"/>
        <v>-0.5481062612717256</v>
      </c>
      <c r="AG74" s="64">
        <f t="shared" si="21"/>
        <v>0.7510234465986887</v>
      </c>
      <c r="AH74" s="66">
        <f t="shared" si="22"/>
        <v>0.5521371995377766</v>
      </c>
      <c r="AI74" s="67">
        <f t="shared" si="23"/>
        <v>0.7175303753232727</v>
      </c>
      <c r="AJ74" s="68">
        <f t="shared" si="24"/>
        <v>0.713526752359845</v>
      </c>
      <c r="AK74" s="68">
        <f t="shared" si="24"/>
        <v>-0.0694648821564886</v>
      </c>
      <c r="AL74" s="107">
        <f t="shared" si="24"/>
        <v>0.27980354942118835</v>
      </c>
    </row>
    <row r="75" spans="1:38" ht="13.5">
      <c r="A75" s="96" t="s">
        <v>27</v>
      </c>
      <c r="B75" s="54" t="s">
        <v>62</v>
      </c>
      <c r="C75" s="22">
        <v>15003736.696414696</v>
      </c>
      <c r="D75" s="34">
        <v>2136382.3062386597</v>
      </c>
      <c r="E75" s="29">
        <f t="shared" si="16"/>
        <v>17140119.002653357</v>
      </c>
      <c r="F75" s="97">
        <v>935975.1900000001</v>
      </c>
      <c r="G75" s="60">
        <v>1665484.78</v>
      </c>
      <c r="H75" s="61">
        <v>216955.02999999997</v>
      </c>
      <c r="I75" s="61">
        <v>665376.34</v>
      </c>
      <c r="J75" s="62">
        <f t="shared" si="17"/>
        <v>2547816.15</v>
      </c>
      <c r="K75" s="98">
        <v>242986.59</v>
      </c>
      <c r="L75" s="63">
        <v>1242377.7100000002</v>
      </c>
      <c r="N75" s="96" t="s">
        <v>27</v>
      </c>
      <c r="O75" s="54" t="s">
        <v>62</v>
      </c>
      <c r="P75" s="22">
        <v>11035346.451710124</v>
      </c>
      <c r="Q75" s="34">
        <v>910842.0742672221</v>
      </c>
      <c r="R75" s="29">
        <f t="shared" si="18"/>
        <v>11946188.525977345</v>
      </c>
      <c r="S75" s="97">
        <v>2171603.17</v>
      </c>
      <c r="T75" s="60">
        <v>886516.0299999999</v>
      </c>
      <c r="U75" s="61">
        <v>147240.10999999993</v>
      </c>
      <c r="V75" s="61">
        <v>423204.31999999995</v>
      </c>
      <c r="W75" s="62">
        <f t="shared" si="25"/>
        <v>1456960.46</v>
      </c>
      <c r="X75" s="98">
        <v>213457.06</v>
      </c>
      <c r="Y75" s="63">
        <v>1017800.8299999998</v>
      </c>
      <c r="AA75" s="96" t="s">
        <v>27</v>
      </c>
      <c r="AB75" s="54" t="s">
        <v>62</v>
      </c>
      <c r="AC75" s="117">
        <f t="shared" si="19"/>
        <v>0.3596072186831616</v>
      </c>
      <c r="AD75" s="67">
        <f t="shared" si="19"/>
        <v>1.3455024384522334</v>
      </c>
      <c r="AE75" s="65">
        <f t="shared" si="20"/>
        <v>0.4347772065861555</v>
      </c>
      <c r="AF75" s="65">
        <f t="shared" si="20"/>
        <v>-0.5689934501246836</v>
      </c>
      <c r="AG75" s="64">
        <f t="shared" si="21"/>
        <v>0.8786854649430311</v>
      </c>
      <c r="AH75" s="66">
        <f t="shared" si="22"/>
        <v>0.4734777772170917</v>
      </c>
      <c r="AI75" s="67">
        <f t="shared" si="23"/>
        <v>0.5722342815404153</v>
      </c>
      <c r="AJ75" s="68">
        <f t="shared" si="24"/>
        <v>0.7487201746024048</v>
      </c>
      <c r="AK75" s="68">
        <f t="shared" si="24"/>
        <v>0.13833943932329995</v>
      </c>
      <c r="AL75" s="107">
        <f t="shared" si="24"/>
        <v>0.22064914213127573</v>
      </c>
    </row>
    <row r="76" spans="1:38" ht="13.5">
      <c r="A76" s="96" t="s">
        <v>32</v>
      </c>
      <c r="B76" s="54" t="s">
        <v>59</v>
      </c>
      <c r="C76" s="22">
        <v>16813980.993636943</v>
      </c>
      <c r="D76" s="34">
        <v>2394143.0204398893</v>
      </c>
      <c r="E76" s="29">
        <f t="shared" si="16"/>
        <v>19208124.014076833</v>
      </c>
      <c r="F76" s="97">
        <v>1048903.29</v>
      </c>
      <c r="G76" s="60">
        <v>2717685.000000001</v>
      </c>
      <c r="H76" s="61">
        <v>871403.7199999995</v>
      </c>
      <c r="I76" s="61">
        <v>3872057.7299999986</v>
      </c>
      <c r="J76" s="62">
        <f t="shared" si="17"/>
        <v>7461146.449999999</v>
      </c>
      <c r="K76" s="98">
        <v>389316.26</v>
      </c>
      <c r="L76" s="63">
        <v>1392274.2400000002</v>
      </c>
      <c r="N76" s="96" t="s">
        <v>32</v>
      </c>
      <c r="O76" s="54" t="s">
        <v>59</v>
      </c>
      <c r="P76" s="22">
        <v>12014723.939428948</v>
      </c>
      <c r="Q76" s="34">
        <v>991678.523427021</v>
      </c>
      <c r="R76" s="29">
        <f t="shared" si="18"/>
        <v>13006402.462855969</v>
      </c>
      <c r="S76" s="97">
        <v>2364331.08</v>
      </c>
      <c r="T76" s="60">
        <v>1474202.7699999998</v>
      </c>
      <c r="U76" s="61">
        <v>530976.2600000001</v>
      </c>
      <c r="V76" s="61">
        <v>2234063.2200000007</v>
      </c>
      <c r="W76" s="62">
        <f t="shared" si="25"/>
        <v>4239242.25</v>
      </c>
      <c r="X76" s="98">
        <v>363041.72000000003</v>
      </c>
      <c r="Y76" s="63">
        <v>1108129.8100000003</v>
      </c>
      <c r="AA76" s="96" t="s">
        <v>32</v>
      </c>
      <c r="AB76" s="54" t="s">
        <v>59</v>
      </c>
      <c r="AC76" s="117">
        <f t="shared" si="19"/>
        <v>0.39944796721114684</v>
      </c>
      <c r="AD76" s="67">
        <f t="shared" si="19"/>
        <v>1.4142330038229143</v>
      </c>
      <c r="AE76" s="65">
        <f t="shared" si="20"/>
        <v>0.4768206711219267</v>
      </c>
      <c r="AF76" s="65">
        <f t="shared" si="20"/>
        <v>-0.5563636163848931</v>
      </c>
      <c r="AG76" s="64">
        <f t="shared" si="21"/>
        <v>0.8434947045988805</v>
      </c>
      <c r="AH76" s="66">
        <f t="shared" si="22"/>
        <v>0.6411349916096047</v>
      </c>
      <c r="AI76" s="67">
        <f t="shared" si="23"/>
        <v>0.7331907599284488</v>
      </c>
      <c r="AJ76" s="68">
        <f t="shared" si="24"/>
        <v>0.7600188925273141</v>
      </c>
      <c r="AK76" s="68">
        <f t="shared" si="24"/>
        <v>0.07237333494343279</v>
      </c>
      <c r="AL76" s="107">
        <f t="shared" si="24"/>
        <v>0.2564180003423966</v>
      </c>
    </row>
    <row r="77" spans="1:38" ht="13.5">
      <c r="A77" s="96" t="s">
        <v>29</v>
      </c>
      <c r="B77" s="54" t="s">
        <v>88</v>
      </c>
      <c r="C77" s="22">
        <v>13742400.233167812</v>
      </c>
      <c r="D77" s="34">
        <v>1956780.5872256744</v>
      </c>
      <c r="E77" s="29">
        <f t="shared" si="16"/>
        <v>15699180.820393486</v>
      </c>
      <c r="F77" s="97">
        <v>857289.47</v>
      </c>
      <c r="G77" s="60">
        <v>1002392.14</v>
      </c>
      <c r="H77" s="61">
        <v>140858.11000000002</v>
      </c>
      <c r="I77" s="61">
        <v>254449.8399999999</v>
      </c>
      <c r="J77" s="62">
        <f t="shared" si="17"/>
        <v>1397700.0899999999</v>
      </c>
      <c r="K77" s="98">
        <v>125349.79000000001</v>
      </c>
      <c r="L77" s="63">
        <v>1137933.3699999999</v>
      </c>
      <c r="N77" s="96" t="s">
        <v>29</v>
      </c>
      <c r="O77" s="54" t="s">
        <v>88</v>
      </c>
      <c r="P77" s="22">
        <v>10026836.287679847</v>
      </c>
      <c r="Q77" s="34">
        <v>827601.054717486</v>
      </c>
      <c r="R77" s="29">
        <f t="shared" si="18"/>
        <v>10854437.342397334</v>
      </c>
      <c r="S77" s="97">
        <v>1973142.35</v>
      </c>
      <c r="T77" s="60">
        <v>546157.3899999999</v>
      </c>
      <c r="U77" s="61">
        <v>99306.97000000003</v>
      </c>
      <c r="V77" s="61">
        <v>149464.26000000004</v>
      </c>
      <c r="W77" s="62">
        <f t="shared" si="25"/>
        <v>794928.6199999999</v>
      </c>
      <c r="X77" s="98">
        <v>117261.61</v>
      </c>
      <c r="Y77" s="63">
        <v>924784.96</v>
      </c>
      <c r="AA77" s="96" t="s">
        <v>29</v>
      </c>
      <c r="AB77" s="54" t="s">
        <v>88</v>
      </c>
      <c r="AC77" s="117">
        <f t="shared" si="19"/>
        <v>0.37056194385594443</v>
      </c>
      <c r="AD77" s="67">
        <f t="shared" si="19"/>
        <v>1.3644007895732453</v>
      </c>
      <c r="AE77" s="65">
        <f t="shared" si="20"/>
        <v>0.4463375967976366</v>
      </c>
      <c r="AF77" s="65">
        <f t="shared" si="20"/>
        <v>-0.5655207187661854</v>
      </c>
      <c r="AG77" s="64">
        <f t="shared" si="21"/>
        <v>0.8353539810200137</v>
      </c>
      <c r="AH77" s="66">
        <f t="shared" si="22"/>
        <v>0.41841111454714586</v>
      </c>
      <c r="AI77" s="67">
        <f t="shared" si="23"/>
        <v>0.7024126035214027</v>
      </c>
      <c r="AJ77" s="68">
        <f t="shared" si="24"/>
        <v>0.7582711891792246</v>
      </c>
      <c r="AK77" s="68">
        <f t="shared" si="24"/>
        <v>0.06897551551611825</v>
      </c>
      <c r="AL77" s="107">
        <f t="shared" si="24"/>
        <v>0.2304842955058437</v>
      </c>
    </row>
    <row r="78" spans="1:38" ht="13.5">
      <c r="A78" s="96" t="s">
        <v>28</v>
      </c>
      <c r="B78" s="54" t="s">
        <v>59</v>
      </c>
      <c r="C78" s="22">
        <v>30510063.12985858</v>
      </c>
      <c r="D78" s="34">
        <v>4344328.373106556</v>
      </c>
      <c r="E78" s="29">
        <f t="shared" si="16"/>
        <v>34854391.50296514</v>
      </c>
      <c r="F78" s="97">
        <v>1903303.32</v>
      </c>
      <c r="G78" s="60">
        <v>7112086.68</v>
      </c>
      <c r="H78" s="61">
        <v>3359113.179999999</v>
      </c>
      <c r="I78" s="61">
        <v>10591758.929999998</v>
      </c>
      <c r="J78" s="62">
        <f t="shared" si="17"/>
        <v>21062958.79</v>
      </c>
      <c r="K78" s="98">
        <v>1641877.17</v>
      </c>
      <c r="L78" s="63">
        <v>2526372.189999999</v>
      </c>
      <c r="N78" s="96" t="s">
        <v>28</v>
      </c>
      <c r="O78" s="54" t="s">
        <v>59</v>
      </c>
      <c r="P78" s="22">
        <v>22192975.92054922</v>
      </c>
      <c r="Q78" s="34">
        <v>1831777.2178781934</v>
      </c>
      <c r="R78" s="29">
        <f t="shared" si="18"/>
        <v>24024753.138427414</v>
      </c>
      <c r="S78" s="97">
        <v>4367269.94</v>
      </c>
      <c r="T78" s="60">
        <v>3612850.759999999</v>
      </c>
      <c r="U78" s="61">
        <v>2092854.0600000012</v>
      </c>
      <c r="V78" s="61">
        <v>5994759.109999999</v>
      </c>
      <c r="W78" s="62">
        <f t="shared" si="25"/>
        <v>11700463.93</v>
      </c>
      <c r="X78" s="98">
        <v>1503871.3800000001</v>
      </c>
      <c r="Y78" s="63">
        <v>2046879.8999999997</v>
      </c>
      <c r="AA78" s="96" t="s">
        <v>28</v>
      </c>
      <c r="AB78" s="54" t="s">
        <v>59</v>
      </c>
      <c r="AC78" s="117">
        <f t="shared" si="19"/>
        <v>0.37476214271959307</v>
      </c>
      <c r="AD78" s="67">
        <f t="shared" si="19"/>
        <v>1.3716466886397525</v>
      </c>
      <c r="AE78" s="65">
        <f t="shared" si="20"/>
        <v>0.45077001633019065</v>
      </c>
      <c r="AF78" s="65">
        <f t="shared" si="20"/>
        <v>-0.5641892197760507</v>
      </c>
      <c r="AG78" s="64">
        <f t="shared" si="21"/>
        <v>0.9685525786844298</v>
      </c>
      <c r="AH78" s="66">
        <f t="shared" si="22"/>
        <v>0.6050393786177317</v>
      </c>
      <c r="AI78" s="67">
        <f t="shared" si="23"/>
        <v>0.7668364542507862</v>
      </c>
      <c r="AJ78" s="68">
        <f t="shared" si="24"/>
        <v>0.8001815069908942</v>
      </c>
      <c r="AK78" s="68">
        <f t="shared" si="24"/>
        <v>0.09176701667133247</v>
      </c>
      <c r="AL78" s="107">
        <f t="shared" si="24"/>
        <v>0.2342552144852268</v>
      </c>
    </row>
    <row r="79" spans="1:38" ht="13.5">
      <c r="A79" s="96" t="s">
        <v>90</v>
      </c>
      <c r="B79" s="54" t="s">
        <v>59</v>
      </c>
      <c r="C79" s="22">
        <v>18908787.300826836</v>
      </c>
      <c r="D79" s="34">
        <v>2692422.5237550233</v>
      </c>
      <c r="E79" s="29">
        <f t="shared" si="16"/>
        <v>21601209.82458186</v>
      </c>
      <c r="F79" s="97">
        <v>1179583.19</v>
      </c>
      <c r="G79" s="60">
        <v>3290168.78</v>
      </c>
      <c r="H79" s="61">
        <v>698763.8700000003</v>
      </c>
      <c r="I79" s="61">
        <v>2852803.6200000015</v>
      </c>
      <c r="J79" s="62">
        <f t="shared" si="17"/>
        <v>6841736.270000001</v>
      </c>
      <c r="K79" s="98">
        <v>526221.96</v>
      </c>
      <c r="L79" s="63">
        <v>1565733.8000000003</v>
      </c>
      <c r="N79" s="96" t="s">
        <v>90</v>
      </c>
      <c r="O79" s="54" t="s">
        <v>59</v>
      </c>
      <c r="P79" s="22">
        <v>13410494.584108934</v>
      </c>
      <c r="Q79" s="34">
        <v>1106883.481854457</v>
      </c>
      <c r="R79" s="29">
        <f t="shared" si="18"/>
        <v>14517378.065963391</v>
      </c>
      <c r="S79" s="97">
        <v>2638999.38</v>
      </c>
      <c r="T79" s="60">
        <v>1761807.5200000003</v>
      </c>
      <c r="U79" s="61">
        <v>440461.7899999999</v>
      </c>
      <c r="V79" s="61">
        <v>1634004.6999999995</v>
      </c>
      <c r="W79" s="62">
        <f t="shared" si="25"/>
        <v>3836274.01</v>
      </c>
      <c r="X79" s="98">
        <v>478044.47</v>
      </c>
      <c r="Y79" s="63">
        <v>1236863.0899999994</v>
      </c>
      <c r="AA79" s="96" t="s">
        <v>90</v>
      </c>
      <c r="AB79" s="71" t="s">
        <v>59</v>
      </c>
      <c r="AC79" s="117">
        <f t="shared" si="19"/>
        <v>0.40999924963492607</v>
      </c>
      <c r="AD79" s="67">
        <f t="shared" si="19"/>
        <v>1.4324353627937212</v>
      </c>
      <c r="AE79" s="65">
        <f t="shared" si="20"/>
        <v>0.48795531303457707</v>
      </c>
      <c r="AF79" s="65">
        <f t="shared" si="20"/>
        <v>-0.55301876956106</v>
      </c>
      <c r="AG79" s="64">
        <f t="shared" si="21"/>
        <v>0.8674961609881193</v>
      </c>
      <c r="AH79" s="66">
        <f t="shared" si="22"/>
        <v>0.5864347052669439</v>
      </c>
      <c r="AI79" s="67">
        <f t="shared" si="23"/>
        <v>0.7458968263677592</v>
      </c>
      <c r="AJ79" s="68">
        <f t="shared" si="24"/>
        <v>0.7834326359810784</v>
      </c>
      <c r="AK79" s="68">
        <f t="shared" si="24"/>
        <v>0.10078035208732783</v>
      </c>
      <c r="AL79" s="107">
        <f t="shared" si="24"/>
        <v>0.2658909564517775</v>
      </c>
    </row>
    <row r="80" spans="1:38" ht="13.5">
      <c r="A80" s="96" t="s">
        <v>30</v>
      </c>
      <c r="B80" s="54" t="s">
        <v>62</v>
      </c>
      <c r="C80" s="22">
        <v>13449137.58620475</v>
      </c>
      <c r="D80" s="34">
        <v>1915022.9142719554</v>
      </c>
      <c r="E80" s="29">
        <f t="shared" si="16"/>
        <v>15364160.500476707</v>
      </c>
      <c r="F80" s="97">
        <v>838994.9199999999</v>
      </c>
      <c r="G80" s="60">
        <v>722289.87</v>
      </c>
      <c r="H80" s="61">
        <v>318682.2399999999</v>
      </c>
      <c r="I80" s="61">
        <v>395691.45</v>
      </c>
      <c r="J80" s="62">
        <f t="shared" si="17"/>
        <v>1436663.5599999998</v>
      </c>
      <c r="K80" s="98">
        <v>103568.73</v>
      </c>
      <c r="L80" s="63">
        <v>1113649.829999999</v>
      </c>
      <c r="N80" s="96" t="s">
        <v>30</v>
      </c>
      <c r="O80" s="54" t="s">
        <v>62</v>
      </c>
      <c r="P80" s="22">
        <v>9756292.070723798</v>
      </c>
      <c r="Q80" s="34">
        <v>805270.7131345028</v>
      </c>
      <c r="R80" s="29">
        <f t="shared" si="18"/>
        <v>10561562.783858301</v>
      </c>
      <c r="S80" s="97">
        <v>1919903</v>
      </c>
      <c r="T80" s="60">
        <v>395646.6299999999</v>
      </c>
      <c r="U80" s="61">
        <v>206557.84999999998</v>
      </c>
      <c r="V80" s="61">
        <v>221303.72999999995</v>
      </c>
      <c r="W80" s="62">
        <f t="shared" si="25"/>
        <v>823508.2099999998</v>
      </c>
      <c r="X80" s="98">
        <v>98816.23999999999</v>
      </c>
      <c r="Y80" s="63">
        <v>899832.4799999994</v>
      </c>
      <c r="AA80" s="96" t="s">
        <v>30</v>
      </c>
      <c r="AB80" s="54" t="s">
        <v>62</v>
      </c>
      <c r="AC80" s="117">
        <f t="shared" si="19"/>
        <v>0.37850911890617356</v>
      </c>
      <c r="AD80" s="67">
        <f t="shared" si="19"/>
        <v>1.378110718590225</v>
      </c>
      <c r="AE80" s="65">
        <f t="shared" si="20"/>
        <v>0.45472415540230715</v>
      </c>
      <c r="AF80" s="65">
        <f t="shared" si="20"/>
        <v>-0.5630014016333118</v>
      </c>
      <c r="AG80" s="64">
        <f t="shared" si="21"/>
        <v>0.8255933836716876</v>
      </c>
      <c r="AH80" s="66">
        <f t="shared" si="22"/>
        <v>0.5428231848850087</v>
      </c>
      <c r="AI80" s="67">
        <f t="shared" si="23"/>
        <v>0.7880017205313263</v>
      </c>
      <c r="AJ80" s="68">
        <f t="shared" si="24"/>
        <v>0.7445649509675198</v>
      </c>
      <c r="AK80" s="68">
        <f t="shared" si="24"/>
        <v>0.04809422014033338</v>
      </c>
      <c r="AL80" s="107">
        <f t="shared" si="24"/>
        <v>0.2376190621614367</v>
      </c>
    </row>
    <row r="81" spans="1:38" ht="13.5">
      <c r="A81" s="96" t="s">
        <v>31</v>
      </c>
      <c r="B81" s="54" t="s">
        <v>62</v>
      </c>
      <c r="C81" s="22">
        <v>17800479.688263994</v>
      </c>
      <c r="D81" s="34">
        <v>2534610.585218761</v>
      </c>
      <c r="E81" s="29">
        <f t="shared" si="16"/>
        <v>20335090.273482755</v>
      </c>
      <c r="F81" s="97">
        <v>1110443.8599999999</v>
      </c>
      <c r="G81" s="60">
        <v>4755353.13</v>
      </c>
      <c r="H81" s="61">
        <v>495946.82000000007</v>
      </c>
      <c r="I81" s="61">
        <v>1329311.2799999998</v>
      </c>
      <c r="J81" s="62">
        <f t="shared" si="17"/>
        <v>6580611.23</v>
      </c>
      <c r="K81" s="98">
        <v>610671.13</v>
      </c>
      <c r="L81" s="63">
        <v>1473960.74</v>
      </c>
      <c r="N81" s="96" t="s">
        <v>31</v>
      </c>
      <c r="O81" s="54" t="s">
        <v>62</v>
      </c>
      <c r="P81" s="22">
        <v>12950680.750352355</v>
      </c>
      <c r="Q81" s="34">
        <v>1068931.090604366</v>
      </c>
      <c r="R81" s="29">
        <f t="shared" si="18"/>
        <v>14019611.840956721</v>
      </c>
      <c r="S81" s="97">
        <v>2548514.4</v>
      </c>
      <c r="T81" s="60">
        <v>2589407.5700000008</v>
      </c>
      <c r="U81" s="61">
        <v>321248.0500000001</v>
      </c>
      <c r="V81" s="61">
        <v>841235.71</v>
      </c>
      <c r="W81" s="62">
        <f t="shared" si="25"/>
        <v>3751891.330000001</v>
      </c>
      <c r="X81" s="98">
        <v>569934.34</v>
      </c>
      <c r="Y81" s="63">
        <v>1194453.9699999997</v>
      </c>
      <c r="AA81" s="96" t="s">
        <v>31</v>
      </c>
      <c r="AB81" s="54" t="s">
        <v>62</v>
      </c>
      <c r="AC81" s="117">
        <f t="shared" si="19"/>
        <v>0.37448216286079705</v>
      </c>
      <c r="AD81" s="67">
        <f t="shared" si="19"/>
        <v>1.3711636863193029</v>
      </c>
      <c r="AE81" s="65">
        <f t="shared" si="20"/>
        <v>0.4504745569400197</v>
      </c>
      <c r="AF81" s="65">
        <f t="shared" si="20"/>
        <v>-0.5642779730811017</v>
      </c>
      <c r="AG81" s="64">
        <f t="shared" si="21"/>
        <v>0.8364637475745074</v>
      </c>
      <c r="AH81" s="66">
        <f t="shared" si="22"/>
        <v>0.5438127017424694</v>
      </c>
      <c r="AI81" s="67">
        <f t="shared" si="23"/>
        <v>0.5801888391066992</v>
      </c>
      <c r="AJ81" s="68">
        <f t="shared" si="24"/>
        <v>0.7539450509618035</v>
      </c>
      <c r="AK81" s="68">
        <f t="shared" si="24"/>
        <v>0.07147628619816104</v>
      </c>
      <c r="AL81" s="107">
        <f t="shared" si="24"/>
        <v>0.2340038017538677</v>
      </c>
    </row>
    <row r="82" spans="1:38" ht="13.5">
      <c r="A82" s="96" t="s">
        <v>44</v>
      </c>
      <c r="B82" s="54" t="s">
        <v>62</v>
      </c>
      <c r="C82" s="22">
        <v>13729861.079850893</v>
      </c>
      <c r="D82" s="34">
        <v>1954995.1369859425</v>
      </c>
      <c r="E82" s="29">
        <f t="shared" si="16"/>
        <v>15684856.216836836</v>
      </c>
      <c r="F82" s="97">
        <v>856507.24</v>
      </c>
      <c r="G82" s="60">
        <v>845727.8600000001</v>
      </c>
      <c r="H82" s="61">
        <v>1003056.8300000005</v>
      </c>
      <c r="I82" s="61">
        <v>899835.3599999999</v>
      </c>
      <c r="J82" s="62">
        <f t="shared" si="17"/>
        <v>2748620.0500000007</v>
      </c>
      <c r="K82" s="98">
        <v>112843.32</v>
      </c>
      <c r="L82" s="63">
        <v>1136895.0599999994</v>
      </c>
      <c r="N82" s="96" t="s">
        <v>44</v>
      </c>
      <c r="O82" s="54" t="s">
        <v>62</v>
      </c>
      <c r="P82" s="22">
        <v>10133532.395189952</v>
      </c>
      <c r="Q82" s="34">
        <v>836407.6023239439</v>
      </c>
      <c r="R82" s="29">
        <f t="shared" si="18"/>
        <v>10969939.997513896</v>
      </c>
      <c r="S82" s="97">
        <v>1994138.67</v>
      </c>
      <c r="T82" s="60">
        <v>457905.18000000005</v>
      </c>
      <c r="U82" s="61">
        <v>607879.5099999997</v>
      </c>
      <c r="V82" s="61">
        <v>610560.6899999998</v>
      </c>
      <c r="W82" s="62">
        <f t="shared" si="25"/>
        <v>1676345.3799999994</v>
      </c>
      <c r="X82" s="98">
        <v>104656.85</v>
      </c>
      <c r="Y82" s="63">
        <v>934625.6500000005</v>
      </c>
      <c r="AA82" s="96" t="s">
        <v>44</v>
      </c>
      <c r="AB82" s="54" t="s">
        <v>62</v>
      </c>
      <c r="AC82" s="117">
        <f t="shared" si="19"/>
        <v>0.35489388541038247</v>
      </c>
      <c r="AD82" s="67">
        <f t="shared" si="19"/>
        <v>1.3373713146007074</v>
      </c>
      <c r="AE82" s="65">
        <f t="shared" si="20"/>
        <v>0.4298032824602027</v>
      </c>
      <c r="AF82" s="65">
        <f t="shared" si="20"/>
        <v>-0.5704876231099816</v>
      </c>
      <c r="AG82" s="64">
        <f t="shared" si="21"/>
        <v>0.8469497549689218</v>
      </c>
      <c r="AH82" s="66">
        <f t="shared" si="22"/>
        <v>0.6500915288294569</v>
      </c>
      <c r="AI82" s="67">
        <f t="shared" si="23"/>
        <v>0.47378528414595467</v>
      </c>
      <c r="AJ82" s="68">
        <f t="shared" si="24"/>
        <v>0.639650207405351</v>
      </c>
      <c r="AK82" s="68">
        <f t="shared" si="24"/>
        <v>0.07822201795677963</v>
      </c>
      <c r="AL82" s="107">
        <f t="shared" si="24"/>
        <v>0.21641756782514876</v>
      </c>
    </row>
    <row r="83" spans="1:38" ht="14.25" thickBot="1">
      <c r="A83" s="100" t="s">
        <v>33</v>
      </c>
      <c r="B83" s="73" t="s">
        <v>88</v>
      </c>
      <c r="C83" s="24">
        <v>55899545.48682811</v>
      </c>
      <c r="D83" s="36">
        <v>7959537.1687227795</v>
      </c>
      <c r="E83" s="31">
        <f t="shared" si="16"/>
        <v>63859082.65555089</v>
      </c>
      <c r="F83" s="101">
        <v>3487170.45</v>
      </c>
      <c r="G83" s="74">
        <v>19772696.300000004</v>
      </c>
      <c r="H83" s="75">
        <v>3582157.799999998</v>
      </c>
      <c r="I83" s="75">
        <v>11950622.050000004</v>
      </c>
      <c r="J83" s="76">
        <f t="shared" si="17"/>
        <v>35305476.150000006</v>
      </c>
      <c r="K83" s="102">
        <v>3179099.3</v>
      </c>
      <c r="L83" s="77">
        <v>4628737.040000002</v>
      </c>
      <c r="N83" s="100" t="s">
        <v>33</v>
      </c>
      <c r="O83" s="73" t="s">
        <v>88</v>
      </c>
      <c r="P83" s="24">
        <v>39998793.45873087</v>
      </c>
      <c r="Q83" s="36">
        <v>3301444.5139138093</v>
      </c>
      <c r="R83" s="31">
        <f t="shared" si="18"/>
        <v>43300237.97264468</v>
      </c>
      <c r="S83" s="101">
        <v>7871207.93</v>
      </c>
      <c r="T83" s="74">
        <v>10664762</v>
      </c>
      <c r="U83" s="75">
        <v>2228015.9</v>
      </c>
      <c r="V83" s="75">
        <v>7081506.550000002</v>
      </c>
      <c r="W83" s="76">
        <f t="shared" si="25"/>
        <v>19974284.450000003</v>
      </c>
      <c r="X83" s="102">
        <v>2922242.62</v>
      </c>
      <c r="Y83" s="77">
        <v>3689127.9299999997</v>
      </c>
      <c r="AA83" s="99" t="s">
        <v>33</v>
      </c>
      <c r="AB83" s="70" t="s">
        <v>88</v>
      </c>
      <c r="AC83" s="118">
        <f t="shared" si="19"/>
        <v>0.39753079163507743</v>
      </c>
      <c r="AD83" s="81">
        <f t="shared" si="19"/>
        <v>1.4109256221564892</v>
      </c>
      <c r="AE83" s="79">
        <f t="shared" si="20"/>
        <v>0.4747974987087704</v>
      </c>
      <c r="AF83" s="79">
        <f t="shared" si="20"/>
        <v>-0.5569713719911855</v>
      </c>
      <c r="AG83" s="78">
        <f t="shared" si="21"/>
        <v>0.8540213368099545</v>
      </c>
      <c r="AH83" s="80">
        <f t="shared" si="22"/>
        <v>0.6077792802107014</v>
      </c>
      <c r="AI83" s="81">
        <f t="shared" si="23"/>
        <v>0.6875818677312389</v>
      </c>
      <c r="AJ83" s="82">
        <f t="shared" si="24"/>
        <v>0.7675464789928934</v>
      </c>
      <c r="AK83" s="82">
        <f t="shared" si="24"/>
        <v>0.08789710965203823</v>
      </c>
      <c r="AL83" s="108">
        <f t="shared" si="24"/>
        <v>0.2546968085218997</v>
      </c>
    </row>
    <row r="84" spans="1:38" ht="14.25" thickBot="1">
      <c r="A84" s="2"/>
      <c r="B84" s="2"/>
      <c r="C84" s="25">
        <f aca="true" t="shared" si="26" ref="C84:L84">+SUM(C6:C83)</f>
        <v>2559010881.004024</v>
      </c>
      <c r="D84" s="37">
        <f t="shared" si="26"/>
        <v>364377599.9451929</v>
      </c>
      <c r="E84" s="32">
        <f t="shared" si="26"/>
        <v>2923388480.9492164</v>
      </c>
      <c r="F84" s="32">
        <f t="shared" si="26"/>
        <v>159638276.89999995</v>
      </c>
      <c r="G84" s="25">
        <f t="shared" si="26"/>
        <v>754390467.7900001</v>
      </c>
      <c r="H84" s="25">
        <f t="shared" si="26"/>
        <v>205904826.97</v>
      </c>
      <c r="I84" s="25">
        <f t="shared" si="26"/>
        <v>555654364.6800001</v>
      </c>
      <c r="J84" s="32">
        <f t="shared" si="26"/>
        <v>1515949659.4399998</v>
      </c>
      <c r="K84" s="104">
        <f t="shared" si="26"/>
        <v>135792208.89000002</v>
      </c>
      <c r="L84" s="83">
        <f t="shared" si="26"/>
        <v>211897757.38000008</v>
      </c>
      <c r="N84" s="2" t="s">
        <v>49</v>
      </c>
      <c r="O84" s="2"/>
      <c r="P84" s="25">
        <f aca="true" t="shared" si="27" ref="P84:Y84">+SUM(P6:P83)</f>
        <v>1855584478.4365704</v>
      </c>
      <c r="Q84" s="37">
        <f t="shared" si="27"/>
        <v>153157349.67752716</v>
      </c>
      <c r="R84" s="32">
        <f t="shared" si="27"/>
        <v>2008741828.1140969</v>
      </c>
      <c r="S84" s="103">
        <f t="shared" si="27"/>
        <v>365153296.3399999</v>
      </c>
      <c r="T84" s="25">
        <f t="shared" si="27"/>
        <v>400727387.13</v>
      </c>
      <c r="U84" s="25">
        <f t="shared" si="27"/>
        <v>127595917.43000005</v>
      </c>
      <c r="V84" s="25">
        <f t="shared" si="27"/>
        <v>313844323.0400001</v>
      </c>
      <c r="W84" s="32">
        <f t="shared" si="27"/>
        <v>842167627.6000001</v>
      </c>
      <c r="X84" s="104">
        <f t="shared" si="27"/>
        <v>124799498.83999997</v>
      </c>
      <c r="Y84" s="83">
        <f t="shared" si="27"/>
        <v>171142376.29000008</v>
      </c>
      <c r="AA84" s="2" t="s">
        <v>49</v>
      </c>
      <c r="AB84" s="2"/>
      <c r="AC84" s="119">
        <f t="shared" si="19"/>
        <v>0.37908616435514064</v>
      </c>
      <c r="AD84" s="87">
        <f>+D84/Q84-1</f>
        <v>1.3791061983795752</v>
      </c>
      <c r="AE84" s="85">
        <f t="shared" si="20"/>
        <v>0.45533310455024156</v>
      </c>
      <c r="AF84" s="85">
        <f t="shared" si="20"/>
        <v>-0.5628184696671661</v>
      </c>
      <c r="AG84" s="84">
        <f t="shared" si="21"/>
        <v>0.8825528077652158</v>
      </c>
      <c r="AH84" s="86">
        <f t="shared" si="22"/>
        <v>0.6137258238137653</v>
      </c>
      <c r="AI84" s="87">
        <f t="shared" si="23"/>
        <v>0.7704776664358552</v>
      </c>
      <c r="AJ84" s="88">
        <f t="shared" si="24"/>
        <v>0.8000569123751955</v>
      </c>
      <c r="AK84" s="88">
        <f t="shared" si="24"/>
        <v>0.08808296629534795</v>
      </c>
      <c r="AL84" s="109">
        <f t="shared" si="24"/>
        <v>0.2381372864715876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3083026757.8492165</v>
      </c>
      <c r="G86" s="2"/>
      <c r="H86" s="3"/>
      <c r="I86" s="3"/>
      <c r="J86" s="3"/>
      <c r="K86" s="38">
        <f>+J84+K84</f>
        <v>1651741868.33</v>
      </c>
      <c r="L86" s="89">
        <f>SUM(L84)</f>
        <v>211897757.38000008</v>
      </c>
      <c r="R86" s="2"/>
      <c r="S86" s="38">
        <f>SUM(R84:S84)</f>
        <v>2373895124.454097</v>
      </c>
      <c r="T86" s="2"/>
      <c r="U86" s="3"/>
      <c r="V86" s="3"/>
      <c r="W86" s="3"/>
      <c r="X86" s="38">
        <f>+SUM(W84:X84)</f>
        <v>966967126.44</v>
      </c>
      <c r="Y86" s="89">
        <f>SUM(Y84)</f>
        <v>171142376.29000008</v>
      </c>
      <c r="AE86" s="5"/>
      <c r="AF86" s="6">
        <f>+(F86-S86)/S86</f>
        <v>0.2987207084635604</v>
      </c>
      <c r="AG86" s="5"/>
      <c r="AH86" s="7"/>
      <c r="AI86" s="7"/>
      <c r="AJ86" s="7"/>
      <c r="AK86" s="6">
        <f>+(K86-X86)/X86</f>
        <v>0.7081675510635779</v>
      </c>
      <c r="AL86" s="6">
        <f>+(L86-Y86)/Y86</f>
        <v>0.23813728647158766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105</v>
      </c>
    </row>
    <row r="89" spans="2:38" s="135" customFormat="1" ht="13.5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 t="s">
        <v>114</v>
      </c>
      <c r="M89" s="136"/>
      <c r="Y89" s="134" t="s">
        <v>114</v>
      </c>
      <c r="AL89" s="134" t="s">
        <v>114</v>
      </c>
    </row>
  </sheetData>
  <sheetProtection/>
  <autoFilter ref="A5:AL84"/>
  <mergeCells count="18">
    <mergeCell ref="AA3:AA5"/>
    <mergeCell ref="AC3:AK3"/>
    <mergeCell ref="AL3:AL5"/>
    <mergeCell ref="C4:F4"/>
    <mergeCell ref="G4:K4"/>
    <mergeCell ref="P4:S4"/>
    <mergeCell ref="T4:X4"/>
    <mergeCell ref="AC4:AF4"/>
    <mergeCell ref="AG4:AK4"/>
    <mergeCell ref="A3:A5"/>
    <mergeCell ref="C3:K3"/>
    <mergeCell ref="L3:L5"/>
    <mergeCell ref="N3:N5"/>
    <mergeCell ref="P3:X3"/>
    <mergeCell ref="Y3:Y5"/>
    <mergeCell ref="A1:L1"/>
    <mergeCell ref="N1:Y1"/>
    <mergeCell ref="AA1:AL1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J1:N59"/>
  <sheetViews>
    <sheetView zoomScalePageLayoutView="0" workbookViewId="0" topLeftCell="A1">
      <selection activeCell="L14" sqref="L14"/>
    </sheetView>
  </sheetViews>
  <sheetFormatPr defaultColWidth="11.421875" defaultRowHeight="12.75"/>
  <cols>
    <col min="10" max="10" width="11.421875" style="120" customWidth="1"/>
    <col min="11" max="11" width="11.421875" style="121" customWidth="1"/>
    <col min="12" max="12" width="15.57421875" style="121" bestFit="1" customWidth="1"/>
    <col min="13" max="14" width="14.140625" style="121" bestFit="1" customWidth="1"/>
    <col min="15" max="17" width="11.421875" style="120" customWidth="1"/>
  </cols>
  <sheetData>
    <row r="1" spans="12:14" ht="25.5">
      <c r="L1" s="122" t="s">
        <v>98</v>
      </c>
      <c r="M1" s="122" t="s">
        <v>99</v>
      </c>
      <c r="N1" s="122" t="s">
        <v>96</v>
      </c>
    </row>
    <row r="2" spans="11:14" ht="12.75">
      <c r="K2" s="121" t="s">
        <v>100</v>
      </c>
      <c r="L2" s="123">
        <f>+'Acumulado Jul. 2018 vs 2017'!S86</f>
        <v>2373895124.454097</v>
      </c>
      <c r="M2" s="123">
        <f>+'Acumulado Jul. 2018 vs 2017'!X86</f>
        <v>966967126.44</v>
      </c>
      <c r="N2" s="123">
        <f>+'Acumulado Jul. 2018 vs 2017'!Y86</f>
        <v>171142376.29000008</v>
      </c>
    </row>
    <row r="3" spans="11:14" ht="12.75">
      <c r="K3" s="121" t="s">
        <v>107</v>
      </c>
      <c r="L3" s="123">
        <f>+'Acumulado Jul. 2018 vs 2017'!F86</f>
        <v>3083026757.8492165</v>
      </c>
      <c r="M3" s="123">
        <f>+'Acumulado Jul. 2018 vs 2017'!K86</f>
        <v>1651741868.33</v>
      </c>
      <c r="N3" s="123">
        <f>+'Acumulado Jul. 2018 vs 2017'!L86</f>
        <v>211897757.38000008</v>
      </c>
    </row>
    <row r="28" spans="12:14" ht="25.5">
      <c r="L28" s="122" t="s">
        <v>98</v>
      </c>
      <c r="M28" s="122" t="s">
        <v>99</v>
      </c>
      <c r="N28" s="122" t="s">
        <v>96</v>
      </c>
    </row>
    <row r="29" spans="11:14" ht="12.75">
      <c r="K29" s="121" t="s">
        <v>100</v>
      </c>
      <c r="L29" s="124">
        <f>+'Jul. 2018 vs 2017'!S86</f>
        <v>325143842.7132384</v>
      </c>
      <c r="M29" s="124">
        <f>+'Jul. 2018 vs 2017'!X86</f>
        <v>90071935.73000002</v>
      </c>
      <c r="N29" s="124">
        <f>+'Jul. 2018 vs 2017'!Y86</f>
        <v>32734147.30999999</v>
      </c>
    </row>
    <row r="30" spans="11:14" ht="12.75">
      <c r="K30" s="121" t="s">
        <v>107</v>
      </c>
      <c r="L30" s="124">
        <f>+'Jul. 2018 vs 2017'!F86</f>
        <v>430748393.1476279</v>
      </c>
      <c r="M30" s="124">
        <f>+'Jul. 2018 vs 2017'!K86</f>
        <v>166835357.22</v>
      </c>
      <c r="N30" s="124">
        <f>+'Jul. 2018 vs 2017'!L86</f>
        <v>46076387.22999999</v>
      </c>
    </row>
    <row r="51" ht="13.5">
      <c r="J51" s="134" t="s">
        <v>114</v>
      </c>
    </row>
    <row r="53" spans="12:14" ht="12.75">
      <c r="L53" s="122"/>
      <c r="M53" s="122"/>
      <c r="N53" s="122"/>
    </row>
    <row r="54" spans="12:14" ht="12.75">
      <c r="L54" s="124"/>
      <c r="M54" s="124"/>
      <c r="N54" s="124"/>
    </row>
    <row r="55" spans="12:14" ht="12.75">
      <c r="L55" s="124"/>
      <c r="M55" s="124"/>
      <c r="N55" s="124"/>
    </row>
    <row r="57" spans="11:13" ht="12.75">
      <c r="K57" s="122"/>
      <c r="L57" s="124"/>
      <c r="M57" s="124"/>
    </row>
    <row r="58" spans="11:13" ht="12.75">
      <c r="K58" s="122"/>
      <c r="L58" s="124"/>
      <c r="M58" s="124"/>
    </row>
    <row r="59" spans="11:13" ht="12.75">
      <c r="K59" s="122"/>
      <c r="L59" s="124"/>
      <c r="M59" s="12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2018-09-03T13:19:09Z</cp:lastPrinted>
  <dcterms:created xsi:type="dcterms:W3CDTF">2016-11-11T12:47:15Z</dcterms:created>
  <dcterms:modified xsi:type="dcterms:W3CDTF">2018-09-14T16:21:03Z</dcterms:modified>
  <cp:category/>
  <cp:version/>
  <cp:contentType/>
  <cp:contentStatus/>
</cp:coreProperties>
</file>