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75" windowWidth="17055" windowHeight="10530" activeTab="0"/>
  </bookViews>
  <sheets>
    <sheet name="Ago. 2018 vs 2017" sheetId="1" r:id="rId1"/>
    <sheet name="Acumulado Ago. 2018 vs 2017" sheetId="2" r:id="rId2"/>
    <sheet name="Gráficos" sheetId="3" r:id="rId3"/>
  </sheets>
  <definedNames>
    <definedName name="_xlnm._FilterDatabase" localSheetId="1" hidden="1">'Acumulado Ago. 2018 vs 2017'!$A$5:$AL$84</definedName>
    <definedName name="_xlnm.Print_Area" localSheetId="2">'Gráficos'!$A$1:$J$51</definedName>
    <definedName name="Datos_1">#REF!</definedName>
    <definedName name="_xlnm.Print_Titles" localSheetId="1">'Acumulado Ago. 2018 vs 2017'!$1:$5</definedName>
    <definedName name="_xlnm.Print_Titles" localSheetId="0">'Ago. 2018 vs 2017'!$1:$5</definedName>
  </definedNames>
  <calcPr fullCalcOnLoad="1"/>
</workbook>
</file>

<file path=xl/sharedStrings.xml><?xml version="1.0" encoding="utf-8"?>
<sst xmlns="http://schemas.openxmlformats.org/spreadsheetml/2006/main" count="1076" uniqueCount="116">
  <si>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</si>
  <si>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</si>
  <si>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</si>
  <si>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</si>
  <si>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</si>
  <si>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</si>
  <si>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</si>
  <si>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</si>
  <si>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</si>
  <si>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</si>
  <si>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</si>
  <si>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</si>
  <si>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</si>
  <si>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</si>
  <si>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</si>
  <si>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</si>
  <si>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</si>
  <si>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</si>
  <si>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</si>
  <si>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</si>
  <si>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</si>
  <si>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</si>
  <si>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</si>
  <si>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</si>
  <si>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</si>
  <si>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</si>
  <si>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</si>
  <si>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</si>
  <si>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</si>
  <si>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</si>
  <si>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</si>
  <si>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</si>
  <si>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</si>
  <si>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</si>
  <si>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</si>
  <si>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</si>
  <si>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</si>
  <si>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</si>
  <si>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</si>
  <si>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</si>
  <si>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</si>
  <si>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</si>
  <si>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</si>
  <si>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</si>
  <si>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</si>
  <si>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</si>
  <si>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</si>
  <si>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</si>
  <si>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</si>
  <si>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</si>
  <si>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</si>
  <si>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</si>
  <si>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</si>
  <si>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</si>
  <si>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</si>
  <si>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</si>
  <si>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</si>
  <si>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</si>
  <si>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</si>
  <si>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</si>
  <si>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</si>
  <si>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</si>
  <si>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</si>
  <si>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</si>
  <si>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</si>
  <si>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</si>
  <si>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</si>
  <si>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</si>
  <si>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</si>
  <si>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</si>
  <si>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</si>
  <si>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</si>
  <si>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</si>
  <si>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</si>
  <si>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</si>
  <si>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</si>
  <si>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</si>
  <si>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</si>
  <si>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</si>
  <si>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</si>
  <si>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</si>
  <si>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</si>
  <si>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</si>
  <si>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</si>
  <si>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</si>
  <si>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</si>
  <si>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</si>
  <si>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</si>
  <si>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</si>
  <si>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</si>
  <si>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</si>
  <si>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</si>
  <si>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</si>
  <si>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</si>
  <si>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</si>
  <si>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</si>
  <si>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</si>
  <si>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</si>
  <si>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Coparticipación Nacional</t>
  </si>
  <si>
    <t>Coparticipación Provincial</t>
  </si>
  <si>
    <t>Año 2017</t>
  </si>
  <si>
    <t>Reducción de la detracción del 15%  (1)</t>
  </si>
  <si>
    <t>Reducción de la detracción del 15%  (2)</t>
  </si>
  <si>
    <t xml:space="preserve">Reducción de la detracción del 15% </t>
  </si>
  <si>
    <t>Reducción de la detracción del 15%</t>
  </si>
  <si>
    <t>(2) Corresponde al 6% de reduccion de la detraccion conforme Art. 1 del Acuerdo Nacion-Provincias.</t>
  </si>
  <si>
    <t>(1) Corresponde al 9% de reduccion de la detraccion conforme Art. 1 del Acuerdo Nacion-Provincias.</t>
  </si>
  <si>
    <t>Año 2018</t>
  </si>
  <si>
    <t>Dirección General de Relaciones Fiscales con Municipios - MEHF</t>
  </si>
  <si>
    <t>08/2018</t>
  </si>
  <si>
    <t>08/2017</t>
  </si>
  <si>
    <t>08/2018 vs 08/2017</t>
  </si>
  <si>
    <t>Acumulado a 08/2018</t>
  </si>
  <si>
    <t>Acumulado a 08/2017</t>
  </si>
  <si>
    <t>Acumulado a 08/2018 vs Acumulado a 08/2017</t>
  </si>
  <si>
    <t>Ajuste por aplicación Ind. Prov. 2018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</si>
</sst>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_ * #,##0.0_ ;_ * \-#,##0.0_ ;_ * &quot;-&quot;??_ ;_ @_ "/>
    <numFmt numFmtId="174" formatCode="_ * #,##0_ ;_ * \-#,##0_ ;_ * &quot;-&quot;??_ ;_ @_ "/>
    <numFmt numFmtId="175" formatCode="_(&quot;$&quot;* #,##0_);_(&quot;$&quot;* \(#,##0\);_(&quot;$&quot;* &quot;-&quot;_);_(@_)"/>
    <numFmt numFmtId="176" formatCode="_(\$* #,##0_);_(\$* \(#,##0\);_(\$* &quot;-&quot;_);_(@_)"/>
    <numFmt numFmtId="177" formatCode="\$\ #,##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9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8"/>
      <name val="Segoe UI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Alignment="1">
      <alignment/>
    </xf>
    <xf numFmtId="171" fontId="6" fillId="0" borderId="0" xfId="49" applyFont="1" applyAlignment="1">
      <alignment/>
    </xf>
    <xf numFmtId="171" fontId="6" fillId="0" borderId="10" xfId="49" applyFont="1" applyBorder="1" applyAlignment="1">
      <alignment/>
    </xf>
    <xf numFmtId="171" fontId="6" fillId="0" borderId="11" xfId="49" applyFont="1" applyBorder="1" applyAlignment="1">
      <alignment/>
    </xf>
    <xf numFmtId="171" fontId="7" fillId="0" borderId="12" xfId="49" applyFont="1" applyBorder="1" applyAlignment="1">
      <alignment horizontal="center" vertical="center" wrapText="1"/>
    </xf>
    <xf numFmtId="9" fontId="6" fillId="0" borderId="10" xfId="60" applyFont="1" applyBorder="1" applyAlignment="1">
      <alignment/>
    </xf>
    <xf numFmtId="9" fontId="6" fillId="0" borderId="13" xfId="60" applyFont="1" applyBorder="1" applyAlignment="1">
      <alignment/>
    </xf>
    <xf numFmtId="9" fontId="6" fillId="0" borderId="11" xfId="60" applyFont="1" applyBorder="1" applyAlignment="1">
      <alignment/>
    </xf>
    <xf numFmtId="9" fontId="6" fillId="0" borderId="0" xfId="60" applyFont="1" applyAlignment="1">
      <alignment/>
    </xf>
    <xf numFmtId="49" fontId="9" fillId="0" borderId="0" xfId="49" applyNumberFormat="1" applyFont="1" applyAlignment="1">
      <alignment horizontal="center" vertical="center"/>
    </xf>
    <xf numFmtId="171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1" fontId="7" fillId="0" borderId="16" xfId="49" applyFont="1" applyBorder="1" applyAlignment="1">
      <alignment horizontal="center" vertical="center" wrapText="1"/>
    </xf>
    <xf numFmtId="171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1" fontId="6" fillId="0" borderId="19" xfId="49" applyFont="1" applyBorder="1" applyAlignment="1">
      <alignment horizontal="center" vertical="center" wrapText="1"/>
    </xf>
    <xf numFmtId="171" fontId="6" fillId="0" borderId="20" xfId="49" applyFont="1" applyBorder="1" applyAlignment="1">
      <alignment horizontal="center" vertical="center" wrapText="1"/>
    </xf>
    <xf numFmtId="171" fontId="6" fillId="0" borderId="0" xfId="49" applyFont="1" applyAlignment="1">
      <alignment vertical="center"/>
    </xf>
    <xf numFmtId="14" fontId="10" fillId="0" borderId="21" xfId="49" applyNumberFormat="1" applyFont="1" applyBorder="1" applyAlignment="1">
      <alignment horizontal="center" vertical="center" wrapText="1"/>
    </xf>
    <xf numFmtId="14" fontId="10" fillId="0" borderId="22" xfId="49" applyNumberFormat="1" applyFont="1" applyBorder="1" applyAlignment="1">
      <alignment horizontal="center" vertical="center" wrapText="1"/>
    </xf>
    <xf numFmtId="174" fontId="8" fillId="33" borderId="23" xfId="49" applyNumberFormat="1" applyFont="1" applyFill="1" applyBorder="1" applyAlignment="1">
      <alignment horizontal="left"/>
    </xf>
    <xf numFmtId="174" fontId="8" fillId="33" borderId="24" xfId="49" applyNumberFormat="1" applyFont="1" applyFill="1" applyBorder="1" applyAlignment="1">
      <alignment horizontal="left"/>
    </xf>
    <xf numFmtId="174" fontId="6" fillId="33" borderId="24" xfId="49" applyNumberFormat="1" applyFont="1" applyFill="1" applyBorder="1" applyAlignment="1">
      <alignment horizontal="left"/>
    </xf>
    <xf numFmtId="174" fontId="8" fillId="33" borderId="25" xfId="49" applyNumberFormat="1" applyFont="1" applyFill="1" applyBorder="1" applyAlignment="1">
      <alignment horizontal="left"/>
    </xf>
    <xf numFmtId="174" fontId="6" fillId="0" borderId="10" xfId="49" applyNumberFormat="1" applyFont="1" applyBorder="1" applyAlignment="1">
      <alignment/>
    </xf>
    <xf numFmtId="171" fontId="6" fillId="2" borderId="13" xfId="49" applyFont="1" applyFill="1" applyBorder="1" applyAlignment="1">
      <alignment horizontal="center" vertical="center" wrapText="1"/>
    </xf>
    <xf numFmtId="171" fontId="6" fillId="2" borderId="26" xfId="49" applyFont="1" applyFill="1" applyBorder="1" applyAlignment="1">
      <alignment horizontal="center" vertical="center" wrapText="1"/>
    </xf>
    <xf numFmtId="174" fontId="8" fillId="2" borderId="27" xfId="49" applyNumberFormat="1" applyFont="1" applyFill="1" applyBorder="1" applyAlignment="1">
      <alignment horizontal="left"/>
    </xf>
    <xf numFmtId="174" fontId="8" fillId="2" borderId="28" xfId="49" applyNumberFormat="1" applyFont="1" applyFill="1" applyBorder="1" applyAlignment="1">
      <alignment horizontal="left"/>
    </xf>
    <xf numFmtId="174" fontId="6" fillId="2" borderId="28" xfId="49" applyNumberFormat="1" applyFont="1" applyFill="1" applyBorder="1" applyAlignment="1">
      <alignment horizontal="left"/>
    </xf>
    <xf numFmtId="174" fontId="8" fillId="2" borderId="29" xfId="49" applyNumberFormat="1" applyFont="1" applyFill="1" applyBorder="1" applyAlignment="1">
      <alignment horizontal="left"/>
    </xf>
    <xf numFmtId="174" fontId="6" fillId="2" borderId="26" xfId="49" applyNumberFormat="1" applyFont="1" applyFill="1" applyBorder="1" applyAlignment="1">
      <alignment/>
    </xf>
    <xf numFmtId="174" fontId="8" fillId="33" borderId="30" xfId="49" applyNumberFormat="1" applyFont="1" applyFill="1" applyBorder="1" applyAlignment="1">
      <alignment horizontal="left"/>
    </xf>
    <xf numFmtId="174" fontId="8" fillId="33" borderId="31" xfId="49" applyNumberFormat="1" applyFont="1" applyFill="1" applyBorder="1" applyAlignment="1">
      <alignment horizontal="left"/>
    </xf>
    <xf numFmtId="174" fontId="6" fillId="33" borderId="31" xfId="49" applyNumberFormat="1" applyFont="1" applyFill="1" applyBorder="1" applyAlignment="1">
      <alignment horizontal="left"/>
    </xf>
    <xf numFmtId="174" fontId="8" fillId="33" borderId="32" xfId="49" applyNumberFormat="1" applyFont="1" applyFill="1" applyBorder="1" applyAlignment="1">
      <alignment horizontal="left"/>
    </xf>
    <xf numFmtId="174" fontId="6" fillId="0" borderId="22" xfId="49" applyNumberFormat="1" applyFont="1" applyBorder="1" applyAlignment="1">
      <alignment/>
    </xf>
    <xf numFmtId="174" fontId="6" fillId="0" borderId="13" xfId="49" applyNumberFormat="1" applyFont="1" applyBorder="1" applyAlignment="1">
      <alignment/>
    </xf>
    <xf numFmtId="171" fontId="6" fillId="2" borderId="33" xfId="49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4" fontId="10" fillId="0" borderId="34" xfId="49" applyNumberFormat="1" applyFont="1" applyBorder="1" applyAlignment="1">
      <alignment horizontal="center" vertical="center" wrapText="1"/>
    </xf>
    <xf numFmtId="14" fontId="10" fillId="0" borderId="35" xfId="49" applyNumberFormat="1" applyFont="1" applyBorder="1" applyAlignment="1">
      <alignment horizontal="center" vertical="center" wrapText="1"/>
    </xf>
    <xf numFmtId="171" fontId="6" fillId="0" borderId="21" xfId="49" applyFont="1" applyBorder="1" applyAlignment="1">
      <alignment horizontal="center" vertical="center" wrapText="1"/>
    </xf>
    <xf numFmtId="171" fontId="6" fillId="0" borderId="36" xfId="49" applyFont="1" applyBorder="1" applyAlignment="1">
      <alignment horizontal="center" vertical="center" wrapText="1"/>
    </xf>
    <xf numFmtId="171" fontId="6" fillId="0" borderId="37" xfId="49" applyFont="1" applyBorder="1" applyAlignment="1">
      <alignment horizontal="center" vertical="center" wrapText="1"/>
    </xf>
    <xf numFmtId="171" fontId="6" fillId="0" borderId="38" xfId="58" applyNumberFormat="1" applyFont="1" applyFill="1" applyBorder="1">
      <alignment/>
      <protection/>
    </xf>
    <xf numFmtId="0" fontId="8" fillId="33" borderId="38" xfId="57" applyFont="1" applyFill="1" applyBorder="1" applyAlignment="1">
      <alignment horizontal="left"/>
      <protection/>
    </xf>
    <xf numFmtId="174" fontId="6" fillId="0" borderId="38" xfId="49" applyNumberFormat="1" applyFont="1" applyBorder="1" applyAlignment="1">
      <alignment/>
    </xf>
    <xf numFmtId="174" fontId="6" fillId="0" borderId="39" xfId="49" applyNumberFormat="1" applyFont="1" applyBorder="1" applyAlignment="1">
      <alignment/>
    </xf>
    <xf numFmtId="174" fontId="6" fillId="2" borderId="40" xfId="49" applyNumberFormat="1" applyFont="1" applyFill="1" applyBorder="1" applyAlignment="1">
      <alignment/>
    </xf>
    <xf numFmtId="174" fontId="6" fillId="10" borderId="40" xfId="49" applyNumberFormat="1" applyFont="1" applyFill="1" applyBorder="1" applyAlignment="1">
      <alignment/>
    </xf>
    <xf numFmtId="171" fontId="6" fillId="0" borderId="24" xfId="58" applyNumberFormat="1" applyFont="1" applyFill="1" applyBorder="1">
      <alignment/>
      <protection/>
    </xf>
    <xf numFmtId="0" fontId="8" fillId="33" borderId="24" xfId="57" applyFont="1" applyFill="1" applyBorder="1" applyAlignment="1">
      <alignment horizontal="left"/>
      <protection/>
    </xf>
    <xf numFmtId="9" fontId="8" fillId="33" borderId="41" xfId="60" applyFont="1" applyFill="1" applyBorder="1" applyAlignment="1">
      <alignment horizontal="right"/>
    </xf>
    <xf numFmtId="9" fontId="8" fillId="2" borderId="12" xfId="60" applyFont="1" applyFill="1" applyBorder="1" applyAlignment="1">
      <alignment horizontal="right"/>
    </xf>
    <xf numFmtId="9" fontId="8" fillId="33" borderId="30" xfId="60" applyFont="1" applyFill="1" applyBorder="1" applyAlignment="1">
      <alignment horizontal="right"/>
    </xf>
    <xf numFmtId="9" fontId="8" fillId="33" borderId="42" xfId="60" applyFont="1" applyFill="1" applyBorder="1" applyAlignment="1">
      <alignment horizontal="right"/>
    </xf>
    <xf numFmtId="9" fontId="8" fillId="2" borderId="43" xfId="60" applyFont="1" applyFill="1" applyBorder="1" applyAlignment="1">
      <alignment horizontal="right"/>
    </xf>
    <xf numFmtId="174" fontId="6" fillId="0" borderId="24" xfId="49" applyNumberFormat="1" applyFont="1" applyBorder="1" applyAlignment="1">
      <alignment/>
    </xf>
    <xf numFmtId="174" fontId="6" fillId="0" borderId="44" xfId="49" applyNumberFormat="1" applyFont="1" applyBorder="1" applyAlignment="1">
      <alignment/>
    </xf>
    <xf numFmtId="174" fontId="6" fillId="2" borderId="28" xfId="49" applyNumberFormat="1" applyFont="1" applyFill="1" applyBorder="1" applyAlignment="1">
      <alignment/>
    </xf>
    <xf numFmtId="174" fontId="6" fillId="10" borderId="28" xfId="49" applyNumberFormat="1" applyFont="1" applyFill="1" applyBorder="1" applyAlignment="1">
      <alignment/>
    </xf>
    <xf numFmtId="9" fontId="8" fillId="33" borderId="45" xfId="60" applyFont="1" applyFill="1" applyBorder="1" applyAlignment="1">
      <alignment horizontal="right"/>
    </xf>
    <xf numFmtId="9" fontId="8" fillId="2" borderId="28" xfId="60" applyFont="1" applyFill="1" applyBorder="1" applyAlignment="1">
      <alignment horizontal="right"/>
    </xf>
    <xf numFmtId="9" fontId="8" fillId="33" borderId="31" xfId="60" applyFont="1" applyFill="1" applyBorder="1" applyAlignment="1">
      <alignment horizontal="right"/>
    </xf>
    <xf numFmtId="9" fontId="8" fillId="33" borderId="46" xfId="60" applyFont="1" applyFill="1" applyBorder="1" applyAlignment="1">
      <alignment horizontal="right"/>
    </xf>
    <xf numFmtId="9" fontId="8" fillId="2" borderId="47" xfId="60" applyFont="1" applyFill="1" applyBorder="1" applyAlignment="1">
      <alignment horizontal="right"/>
    </xf>
    <xf numFmtId="171" fontId="6" fillId="0" borderId="23" xfId="58" applyNumberFormat="1" applyFont="1" applyFill="1" applyBorder="1">
      <alignment/>
      <protection/>
    </xf>
    <xf numFmtId="0" fontId="8" fillId="33" borderId="23" xfId="57" applyFont="1" applyFill="1" applyBorder="1" applyAlignment="1">
      <alignment horizontal="left"/>
      <protection/>
    </xf>
    <xf numFmtId="0" fontId="6" fillId="33" borderId="24" xfId="57" applyFont="1" applyFill="1" applyBorder="1" applyAlignment="1">
      <alignment horizontal="left"/>
      <protection/>
    </xf>
    <xf numFmtId="171" fontId="6" fillId="0" borderId="48" xfId="58" applyNumberFormat="1" applyFont="1" applyFill="1" applyBorder="1">
      <alignment/>
      <protection/>
    </xf>
    <xf numFmtId="0" fontId="8" fillId="33" borderId="48" xfId="57" applyFont="1" applyFill="1" applyBorder="1" applyAlignment="1">
      <alignment horizontal="left"/>
      <protection/>
    </xf>
    <xf numFmtId="174" fontId="6" fillId="0" borderId="48" xfId="49" applyNumberFormat="1" applyFont="1" applyBorder="1" applyAlignment="1">
      <alignment/>
    </xf>
    <xf numFmtId="174" fontId="6" fillId="0" borderId="49" xfId="49" applyNumberFormat="1" applyFont="1" applyBorder="1" applyAlignment="1">
      <alignment/>
    </xf>
    <xf numFmtId="174" fontId="6" fillId="2" borderId="50" xfId="49" applyNumberFormat="1" applyFont="1" applyFill="1" applyBorder="1" applyAlignment="1">
      <alignment/>
    </xf>
    <xf numFmtId="174" fontId="6" fillId="10" borderId="50" xfId="49" applyNumberFormat="1" applyFont="1" applyFill="1" applyBorder="1" applyAlignment="1">
      <alignment/>
    </xf>
    <xf numFmtId="9" fontId="8" fillId="33" borderId="51" xfId="60" applyFont="1" applyFill="1" applyBorder="1" applyAlignment="1">
      <alignment horizontal="right"/>
    </xf>
    <xf numFmtId="9" fontId="8" fillId="2" borderId="29" xfId="60" applyFont="1" applyFill="1" applyBorder="1" applyAlignment="1">
      <alignment horizontal="right"/>
    </xf>
    <xf numFmtId="9" fontId="8" fillId="33" borderId="32" xfId="60" applyFont="1" applyFill="1" applyBorder="1" applyAlignment="1">
      <alignment horizontal="right"/>
    </xf>
    <xf numFmtId="9" fontId="8" fillId="33" borderId="52" xfId="60" applyFont="1" applyFill="1" applyBorder="1" applyAlignment="1">
      <alignment horizontal="right"/>
    </xf>
    <xf numFmtId="9" fontId="8" fillId="2" borderId="53" xfId="60" applyFont="1" applyFill="1" applyBorder="1" applyAlignment="1">
      <alignment horizontal="right"/>
    </xf>
    <xf numFmtId="174" fontId="6" fillId="10" borderId="26" xfId="49" applyNumberFormat="1" applyFont="1" applyFill="1" applyBorder="1" applyAlignment="1">
      <alignment/>
    </xf>
    <xf numFmtId="9" fontId="8" fillId="33" borderId="21" xfId="60" applyFont="1" applyFill="1" applyBorder="1" applyAlignment="1">
      <alignment horizontal="right"/>
    </xf>
    <xf numFmtId="9" fontId="8" fillId="2" borderId="26" xfId="60" applyFont="1" applyFill="1" applyBorder="1" applyAlignment="1">
      <alignment horizontal="right"/>
    </xf>
    <xf numFmtId="9" fontId="8" fillId="33" borderId="22" xfId="60" applyFont="1" applyFill="1" applyBorder="1" applyAlignment="1">
      <alignment horizontal="right"/>
    </xf>
    <xf numFmtId="9" fontId="8" fillId="33" borderId="37" xfId="60" applyFont="1" applyFill="1" applyBorder="1" applyAlignment="1">
      <alignment horizontal="right"/>
    </xf>
    <xf numFmtId="9" fontId="8" fillId="2" borderId="13" xfId="60" applyFont="1" applyFill="1" applyBorder="1" applyAlignment="1">
      <alignment horizontal="right"/>
    </xf>
    <xf numFmtId="174" fontId="6" fillId="0" borderId="26" xfId="49" applyNumberFormat="1" applyFont="1" applyBorder="1" applyAlignment="1">
      <alignment/>
    </xf>
    <xf numFmtId="174" fontId="6" fillId="0" borderId="0" xfId="49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171" fontId="6" fillId="0" borderId="38" xfId="57" applyNumberFormat="1" applyFont="1" applyFill="1" applyBorder="1">
      <alignment/>
      <protection/>
    </xf>
    <xf numFmtId="174" fontId="6" fillId="2" borderId="54" xfId="49" applyNumberFormat="1" applyFont="1" applyFill="1" applyBorder="1" applyAlignment="1">
      <alignment/>
    </xf>
    <xf numFmtId="174" fontId="6" fillId="2" borderId="55" xfId="49" applyNumberFormat="1" applyFont="1" applyFill="1" applyBorder="1" applyAlignment="1">
      <alignment/>
    </xf>
    <xf numFmtId="171" fontId="6" fillId="0" borderId="24" xfId="57" applyNumberFormat="1" applyFont="1" applyFill="1" applyBorder="1">
      <alignment/>
      <protection/>
    </xf>
    <xf numFmtId="174" fontId="6" fillId="2" borderId="47" xfId="49" applyNumberFormat="1" applyFont="1" applyFill="1" applyBorder="1" applyAlignment="1">
      <alignment/>
    </xf>
    <xf numFmtId="174" fontId="6" fillId="2" borderId="56" xfId="49" applyNumberFormat="1" applyFont="1" applyFill="1" applyBorder="1" applyAlignment="1">
      <alignment/>
    </xf>
    <xf numFmtId="171" fontId="6" fillId="0" borderId="23" xfId="57" applyNumberFormat="1" applyFont="1" applyFill="1" applyBorder="1">
      <alignment/>
      <protection/>
    </xf>
    <xf numFmtId="171" fontId="6" fillId="0" borderId="48" xfId="57" applyNumberFormat="1" applyFont="1" applyFill="1" applyBorder="1">
      <alignment/>
      <protection/>
    </xf>
    <xf numFmtId="174" fontId="6" fillId="2" borderId="53" xfId="49" applyNumberFormat="1" applyFont="1" applyFill="1" applyBorder="1" applyAlignment="1">
      <alignment/>
    </xf>
    <xf numFmtId="174" fontId="6" fillId="2" borderId="57" xfId="49" applyNumberFormat="1" applyFont="1" applyFill="1" applyBorder="1" applyAlignment="1">
      <alignment/>
    </xf>
    <xf numFmtId="174" fontId="6" fillId="2" borderId="13" xfId="49" applyNumberFormat="1" applyFont="1" applyFill="1" applyBorder="1" applyAlignment="1">
      <alignment/>
    </xf>
    <xf numFmtId="174" fontId="6" fillId="2" borderId="11" xfId="49" applyNumberFormat="1" applyFont="1" applyFill="1" applyBorder="1" applyAlignment="1">
      <alignment/>
    </xf>
    <xf numFmtId="171" fontId="6" fillId="0" borderId="0" xfId="49" applyNumberFormat="1" applyFont="1" applyAlignment="1">
      <alignment/>
    </xf>
    <xf numFmtId="9" fontId="8" fillId="10" borderId="12" xfId="60" applyFont="1" applyFill="1" applyBorder="1" applyAlignment="1">
      <alignment horizontal="right"/>
    </xf>
    <xf numFmtId="9" fontId="8" fillId="10" borderId="28" xfId="60" applyFont="1" applyFill="1" applyBorder="1" applyAlignment="1">
      <alignment horizontal="right"/>
    </xf>
    <xf numFmtId="9" fontId="8" fillId="10" borderId="50" xfId="60" applyFont="1" applyFill="1" applyBorder="1" applyAlignment="1">
      <alignment horizontal="right"/>
    </xf>
    <xf numFmtId="9" fontId="8" fillId="10" borderId="26" xfId="60" applyFont="1" applyFill="1" applyBorder="1" applyAlignment="1">
      <alignment horizontal="right"/>
    </xf>
    <xf numFmtId="9" fontId="8" fillId="33" borderId="38" xfId="60" applyFont="1" applyFill="1" applyBorder="1" applyAlignment="1">
      <alignment horizontal="right"/>
    </xf>
    <xf numFmtId="9" fontId="8" fillId="33" borderId="24" xfId="60" applyFont="1" applyFill="1" applyBorder="1" applyAlignment="1">
      <alignment horizontal="right"/>
    </xf>
    <xf numFmtId="9" fontId="8" fillId="33" borderId="25" xfId="60" applyFont="1" applyFill="1" applyBorder="1" applyAlignment="1">
      <alignment horizontal="right"/>
    </xf>
    <xf numFmtId="9" fontId="8" fillId="33" borderId="10" xfId="60" applyFont="1" applyFill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174" fontId="55" fillId="0" borderId="0" xfId="49" applyNumberFormat="1" applyFont="1" applyBorder="1" applyAlignment="1">
      <alignment/>
    </xf>
    <xf numFmtId="171" fontId="55" fillId="0" borderId="0" xfId="49" applyFont="1" applyBorder="1" applyAlignment="1">
      <alignment/>
    </xf>
    <xf numFmtId="49" fontId="6" fillId="0" borderId="0" xfId="49" applyNumberFormat="1" applyFont="1" applyAlignment="1">
      <alignment horizontal="right"/>
    </xf>
    <xf numFmtId="171" fontId="6" fillId="0" borderId="0" xfId="49" applyFont="1" applyAlignment="1">
      <alignment horizontal="right"/>
    </xf>
    <xf numFmtId="0" fontId="0" fillId="0" borderId="0" xfId="58" applyAlignment="1">
      <alignment horizontal="right"/>
      <protection/>
    </xf>
    <xf numFmtId="171" fontId="7" fillId="0" borderId="0" xfId="49" applyFont="1" applyAlignment="1">
      <alignment horizontal="center"/>
    </xf>
    <xf numFmtId="171" fontId="7" fillId="0" borderId="0" xfId="49" applyFont="1" applyAlignment="1">
      <alignment horizontal="center"/>
    </xf>
    <xf numFmtId="171" fontId="7" fillId="0" borderId="12" xfId="49" applyFont="1" applyBorder="1" applyAlignment="1">
      <alignment horizontal="center" vertical="center"/>
    </xf>
    <xf numFmtId="171" fontId="7" fillId="0" borderId="14" xfId="49" applyFont="1" applyBorder="1" applyAlignment="1">
      <alignment horizontal="center" vertical="center"/>
    </xf>
    <xf numFmtId="171" fontId="7" fillId="0" borderId="15" xfId="49" applyFont="1" applyBorder="1" applyAlignment="1">
      <alignment horizontal="center" vertical="center"/>
    </xf>
    <xf numFmtId="171" fontId="7" fillId="0" borderId="10" xfId="49" applyFont="1" applyBorder="1" applyAlignment="1">
      <alignment horizontal="center" vertical="center"/>
    </xf>
    <xf numFmtId="171" fontId="7" fillId="0" borderId="11" xfId="49" applyFont="1" applyBorder="1" applyAlignment="1">
      <alignment horizontal="center" vertical="center"/>
    </xf>
    <xf numFmtId="171" fontId="7" fillId="0" borderId="13" xfId="49" applyFont="1" applyBorder="1" applyAlignment="1">
      <alignment horizontal="center" vertical="center"/>
    </xf>
    <xf numFmtId="171" fontId="7" fillId="10" borderId="43" xfId="49" applyFont="1" applyFill="1" applyBorder="1" applyAlignment="1">
      <alignment horizontal="center" vertical="center" wrapText="1"/>
    </xf>
    <xf numFmtId="171" fontId="7" fillId="10" borderId="58" xfId="49" applyFont="1" applyFill="1" applyBorder="1" applyAlignment="1">
      <alignment horizontal="center" vertical="center" wrapText="1"/>
    </xf>
    <xf numFmtId="171" fontId="7" fillId="10" borderId="33" xfId="49" applyFont="1" applyFill="1" applyBorder="1" applyAlignment="1">
      <alignment horizontal="center" vertical="center" wrapText="1"/>
    </xf>
    <xf numFmtId="171" fontId="7" fillId="0" borderId="16" xfId="49" applyFont="1" applyBorder="1" applyAlignment="1">
      <alignment horizontal="center" vertical="center"/>
    </xf>
    <xf numFmtId="171" fontId="7" fillId="0" borderId="59" xfId="49" applyFont="1" applyBorder="1" applyAlignment="1">
      <alignment horizontal="center" vertical="center"/>
    </xf>
    <xf numFmtId="171" fontId="7" fillId="0" borderId="43" xfId="49" applyFont="1" applyBorder="1" applyAlignment="1">
      <alignment horizontal="center" vertical="center"/>
    </xf>
    <xf numFmtId="171" fontId="11" fillId="0" borderId="10" xfId="49" applyFont="1" applyBorder="1" applyAlignment="1">
      <alignment horizontal="center"/>
    </xf>
    <xf numFmtId="171" fontId="11" fillId="0" borderId="11" xfId="49" applyFont="1" applyBorder="1" applyAlignment="1">
      <alignment horizontal="center"/>
    </xf>
    <xf numFmtId="171" fontId="11" fillId="0" borderId="13" xfId="49" applyFont="1" applyBorder="1" applyAlignment="1">
      <alignment horizontal="center"/>
    </xf>
    <xf numFmtId="171" fontId="7" fillId="0" borderId="10" xfId="49" applyFont="1" applyBorder="1" applyAlignment="1">
      <alignment horizontal="center"/>
    </xf>
    <xf numFmtId="171" fontId="7" fillId="0" borderId="11" xfId="49" applyFont="1" applyBorder="1" applyAlignment="1">
      <alignment horizontal="center"/>
    </xf>
    <xf numFmtId="171" fontId="7" fillId="0" borderId="13" xfId="49" applyFont="1" applyBorder="1" applyAlignment="1">
      <alignment horizontal="center"/>
    </xf>
    <xf numFmtId="171" fontId="11" fillId="0" borderId="21" xfId="49" applyFont="1" applyBorder="1" applyAlignment="1">
      <alignment horizontal="center" vertical="center"/>
    </xf>
    <xf numFmtId="171" fontId="11" fillId="0" borderId="22" xfId="49" applyFont="1" applyBorder="1" applyAlignment="1">
      <alignment horizontal="center" vertical="center"/>
    </xf>
    <xf numFmtId="171" fontId="11" fillId="0" borderId="37" xfId="49" applyFont="1" applyBorder="1" applyAlignment="1">
      <alignment horizontal="center" vertical="center"/>
    </xf>
    <xf numFmtId="171" fontId="7" fillId="3" borderId="43" xfId="49" applyFont="1" applyFill="1" applyBorder="1" applyAlignment="1">
      <alignment horizontal="center" vertical="center" wrapText="1"/>
    </xf>
    <xf numFmtId="171" fontId="7" fillId="3" borderId="58" xfId="49" applyFont="1" applyFill="1" applyBorder="1" applyAlignment="1">
      <alignment horizontal="center" vertical="center" wrapText="1"/>
    </xf>
    <xf numFmtId="171" fontId="7" fillId="3" borderId="33" xfId="49" applyFont="1" applyFill="1" applyBorder="1" applyAlignment="1">
      <alignment horizontal="center" vertical="center" wrapText="1"/>
    </xf>
    <xf numFmtId="174" fontId="6" fillId="3" borderId="40" xfId="49" applyNumberFormat="1" applyFont="1" applyFill="1" applyBorder="1" applyAlignment="1">
      <alignment/>
    </xf>
    <xf numFmtId="174" fontId="6" fillId="3" borderId="28" xfId="49" applyNumberFormat="1" applyFont="1" applyFill="1" applyBorder="1" applyAlignment="1">
      <alignment/>
    </xf>
    <xf numFmtId="174" fontId="6" fillId="3" borderId="50" xfId="49" applyNumberFormat="1" applyFont="1" applyFill="1" applyBorder="1" applyAlignment="1">
      <alignment/>
    </xf>
    <xf numFmtId="174" fontId="6" fillId="3" borderId="26" xfId="49" applyNumberFormat="1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75"/>
          <c:w val="0.950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Gráficos!$L$1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Gráficos!$L$2:$L$3</c:f>
              <c:numCache/>
            </c:numRef>
          </c:val>
        </c:ser>
        <c:ser>
          <c:idx val="0"/>
          <c:order val="1"/>
          <c:tx>
            <c:strRef>
              <c:f>Gráficos!$M$1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Gráficos!$M$2:$M$3</c:f>
              <c:numCache/>
            </c:numRef>
          </c:val>
        </c:ser>
        <c:ser>
          <c:idx val="2"/>
          <c:order val="2"/>
          <c:tx>
            <c:strRef>
              <c:f>Gráficos!$N$1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Gráficos!$N$2:$N$3</c:f>
              <c:numCache/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  <c:max val="4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At val="1"/>
        <c:crossBetween val="between"/>
        <c:dispUnits/>
        <c:majorUnit val="5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Gráficos!$L$29:$L$30</c:f>
              <c:numCache/>
            </c:numRef>
          </c:val>
        </c:ser>
        <c:ser>
          <c:idx val="0"/>
          <c:order val="1"/>
          <c:tx>
            <c:strRef>
              <c:f>Gráficos!$M$28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Gráficos!$M$29:$M$30</c:f>
              <c:numCache/>
            </c:numRef>
          </c:val>
        </c:ser>
        <c:ser>
          <c:idx val="2"/>
          <c:order val="2"/>
          <c:tx>
            <c:strRef>
              <c:f>Gráficos!$N$28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Gráficos!$N$29:$N$30</c:f>
              <c:numCache/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ax val="6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  <c:majorUnit val="1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-0.00725</cdr:y>
    </cdr:from>
    <cdr:to>
      <cdr:x>0.9815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-28574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Agosto 2018 vs 2017)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0.9705</cdr:x>
      <cdr:y>0.197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(Agosto 2018 vs 2017)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28575</xdr:rowOff>
    </xdr:from>
    <xdr:to>
      <xdr:col>9</xdr:col>
      <xdr:colOff>266700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6200" y="423862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GridLines="0" tabSelected="1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89" sqref="M89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3" width="13.7109375" style="1" customWidth="1"/>
    <col min="4" max="4" width="15.140625" style="1" customWidth="1"/>
    <col min="5" max="5" width="13.7109375" style="1" customWidth="1"/>
    <col min="6" max="6" width="14.57421875" style="1" customWidth="1"/>
    <col min="7" max="10" width="13.7109375" style="1" customWidth="1"/>
    <col min="11" max="11" width="14.28125" style="1" customWidth="1"/>
    <col min="12" max="13" width="13.7109375" style="1" customWidth="1"/>
    <col min="14" max="14" width="1.28515625" style="40" customWidth="1"/>
    <col min="15" max="15" width="27.57421875" style="1" customWidth="1"/>
    <col min="16" max="16" width="13.421875" style="1" customWidth="1"/>
    <col min="17" max="17" width="13.57421875" style="1" customWidth="1"/>
    <col min="18" max="18" width="14.8515625" style="1" customWidth="1"/>
    <col min="19" max="19" width="13.7109375" style="1" customWidth="1"/>
    <col min="20" max="20" width="14.57421875" style="1" customWidth="1"/>
    <col min="21" max="23" width="13.7109375" style="1" customWidth="1"/>
    <col min="24" max="24" width="14.57421875" style="1" customWidth="1"/>
    <col min="25" max="26" width="13.7109375" style="1" customWidth="1"/>
    <col min="27" max="27" width="1.421875" style="1" customWidth="1"/>
    <col min="28" max="28" width="29.421875" style="1" customWidth="1"/>
    <col min="29" max="29" width="13.00390625" style="1" customWidth="1"/>
    <col min="30" max="30" width="12.8515625" style="1" customWidth="1"/>
    <col min="31" max="31" width="12.7109375" style="1" customWidth="1"/>
    <col min="32" max="39" width="12.8515625" style="1" customWidth="1"/>
    <col min="40" max="16384" width="11.421875" style="1" customWidth="1"/>
  </cols>
  <sheetData>
    <row r="1" spans="1:39" ht="13.5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2"/>
      <c r="O1" s="123" t="s">
        <v>92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B1" s="123" t="s">
        <v>92</v>
      </c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31" ht="14.25" thickBot="1">
      <c r="A2" s="1" t="s">
        <v>97</v>
      </c>
      <c r="B2" s="12" t="s">
        <v>109</v>
      </c>
      <c r="O2" s="1" t="s">
        <v>97</v>
      </c>
      <c r="P2" s="12" t="s">
        <v>110</v>
      </c>
      <c r="AB2" s="1" t="s">
        <v>97</v>
      </c>
      <c r="AC2" s="12" t="s">
        <v>111</v>
      </c>
      <c r="AD2" s="12"/>
      <c r="AE2" s="12"/>
    </row>
    <row r="3" spans="1:39" ht="26.25" thickBot="1">
      <c r="A3" s="124" t="s">
        <v>50</v>
      </c>
      <c r="B3" s="13" t="s">
        <v>91</v>
      </c>
      <c r="C3" s="127" t="s">
        <v>56</v>
      </c>
      <c r="D3" s="128"/>
      <c r="E3" s="128"/>
      <c r="F3" s="128"/>
      <c r="G3" s="128"/>
      <c r="H3" s="128"/>
      <c r="I3" s="128"/>
      <c r="J3" s="128"/>
      <c r="K3" s="129"/>
      <c r="L3" s="130" t="s">
        <v>96</v>
      </c>
      <c r="M3" s="145" t="s">
        <v>115</v>
      </c>
      <c r="O3" s="124" t="s">
        <v>50</v>
      </c>
      <c r="P3" s="13" t="s">
        <v>91</v>
      </c>
      <c r="Q3" s="127" t="s">
        <v>56</v>
      </c>
      <c r="R3" s="128"/>
      <c r="S3" s="128"/>
      <c r="T3" s="128"/>
      <c r="U3" s="128"/>
      <c r="V3" s="128"/>
      <c r="W3" s="128"/>
      <c r="X3" s="128"/>
      <c r="Y3" s="129"/>
      <c r="Z3" s="130" t="s">
        <v>96</v>
      </c>
      <c r="AB3" s="124" t="s">
        <v>50</v>
      </c>
      <c r="AC3" s="4" t="s">
        <v>91</v>
      </c>
      <c r="AD3" s="133" t="s">
        <v>56</v>
      </c>
      <c r="AE3" s="134"/>
      <c r="AF3" s="134"/>
      <c r="AG3" s="134"/>
      <c r="AH3" s="134"/>
      <c r="AI3" s="134"/>
      <c r="AJ3" s="134"/>
      <c r="AK3" s="134"/>
      <c r="AL3" s="135"/>
      <c r="AM3" s="130" t="s">
        <v>96</v>
      </c>
    </row>
    <row r="4" spans="1:39" ht="16.5" customHeight="1" thickBot="1">
      <c r="A4" s="125"/>
      <c r="B4" s="14" t="s">
        <v>95</v>
      </c>
      <c r="C4" s="136" t="s">
        <v>57</v>
      </c>
      <c r="D4" s="137"/>
      <c r="E4" s="137"/>
      <c r="F4" s="138"/>
      <c r="G4" s="139" t="s">
        <v>58</v>
      </c>
      <c r="H4" s="140"/>
      <c r="I4" s="140"/>
      <c r="J4" s="140"/>
      <c r="K4" s="141"/>
      <c r="L4" s="131"/>
      <c r="M4" s="146"/>
      <c r="O4" s="125"/>
      <c r="P4" s="14" t="s">
        <v>95</v>
      </c>
      <c r="Q4" s="136" t="s">
        <v>57</v>
      </c>
      <c r="R4" s="137"/>
      <c r="S4" s="137"/>
      <c r="T4" s="138"/>
      <c r="U4" s="139" t="s">
        <v>58</v>
      </c>
      <c r="V4" s="140"/>
      <c r="W4" s="140"/>
      <c r="X4" s="140"/>
      <c r="Y4" s="141"/>
      <c r="Z4" s="131"/>
      <c r="AB4" s="125"/>
      <c r="AC4" s="10" t="s">
        <v>95</v>
      </c>
      <c r="AD4" s="142" t="s">
        <v>57</v>
      </c>
      <c r="AE4" s="143"/>
      <c r="AF4" s="143"/>
      <c r="AG4" s="144"/>
      <c r="AH4" s="127" t="s">
        <v>58</v>
      </c>
      <c r="AI4" s="128"/>
      <c r="AJ4" s="128"/>
      <c r="AK4" s="128"/>
      <c r="AL4" s="129"/>
      <c r="AM4" s="131"/>
    </row>
    <row r="5" spans="1:39" s="18" customFormat="1" ht="54" customHeight="1" thickBot="1">
      <c r="A5" s="126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2"/>
      <c r="M5" s="147"/>
      <c r="N5" s="41"/>
      <c r="O5" s="126"/>
      <c r="P5" s="15">
        <v>42348</v>
      </c>
      <c r="Q5" s="19" t="s">
        <v>93</v>
      </c>
      <c r="R5" s="20" t="s">
        <v>102</v>
      </c>
      <c r="S5" s="27" t="s">
        <v>55</v>
      </c>
      <c r="T5" s="26" t="s">
        <v>51</v>
      </c>
      <c r="U5" s="16" t="s">
        <v>52</v>
      </c>
      <c r="V5" s="17" t="s">
        <v>53</v>
      </c>
      <c r="W5" s="17" t="s">
        <v>54</v>
      </c>
      <c r="X5" s="27" t="s">
        <v>55</v>
      </c>
      <c r="Y5" s="39" t="s">
        <v>51</v>
      </c>
      <c r="Z5" s="132"/>
      <c r="AB5" s="126"/>
      <c r="AC5" s="11">
        <v>42348</v>
      </c>
      <c r="AD5" s="42" t="s">
        <v>93</v>
      </c>
      <c r="AE5" s="43" t="s">
        <v>103</v>
      </c>
      <c r="AF5" s="27" t="s">
        <v>55</v>
      </c>
      <c r="AG5" s="39" t="s">
        <v>51</v>
      </c>
      <c r="AH5" s="44" t="s">
        <v>52</v>
      </c>
      <c r="AI5" s="45" t="s">
        <v>53</v>
      </c>
      <c r="AJ5" s="46" t="s">
        <v>54</v>
      </c>
      <c r="AK5" s="27" t="s">
        <v>55</v>
      </c>
      <c r="AL5" s="39" t="s">
        <v>51</v>
      </c>
      <c r="AM5" s="132"/>
    </row>
    <row r="6" spans="1:39" ht="13.5">
      <c r="A6" s="47" t="s">
        <v>60</v>
      </c>
      <c r="B6" s="48" t="s">
        <v>59</v>
      </c>
      <c r="C6" s="21">
        <v>2147072.481280159</v>
      </c>
      <c r="D6" s="33">
        <v>305215.4216384102</v>
      </c>
      <c r="E6" s="28">
        <f aca="true" t="shared" si="0" ref="E6:E69">+SUM(C6:D6)</f>
        <v>2452287.9029185693</v>
      </c>
      <c r="F6" s="94">
        <v>302035.22</v>
      </c>
      <c r="G6" s="49">
        <v>88643.26</v>
      </c>
      <c r="H6" s="50">
        <v>27807.879999999997</v>
      </c>
      <c r="I6" s="50">
        <v>28258.609999999997</v>
      </c>
      <c r="J6" s="51">
        <f aca="true" t="shared" si="1" ref="J6:J69">+G6+H6+I6</f>
        <v>144709.74999999997</v>
      </c>
      <c r="K6" s="95">
        <v>80162.16</v>
      </c>
      <c r="L6" s="52">
        <v>80800.04999999999</v>
      </c>
      <c r="M6" s="148">
        <v>-7619.45</v>
      </c>
      <c r="O6" s="47" t="s">
        <v>60</v>
      </c>
      <c r="P6" s="48" t="s">
        <v>59</v>
      </c>
      <c r="Q6" s="21">
        <v>1542035.502611431</v>
      </c>
      <c r="R6" s="33">
        <v>130065.21125377038</v>
      </c>
      <c r="S6" s="28">
        <f aca="true" t="shared" si="2" ref="S6:S69">+SUM(Q6:R6)</f>
        <v>1672100.7138652015</v>
      </c>
      <c r="T6" s="94">
        <v>772022.53</v>
      </c>
      <c r="U6" s="49">
        <v>48911.91000000001</v>
      </c>
      <c r="V6" s="50">
        <v>18780.12</v>
      </c>
      <c r="W6" s="50">
        <v>14226.33</v>
      </c>
      <c r="X6" s="51">
        <f>+U6+V6+W6</f>
        <v>81918.36000000002</v>
      </c>
      <c r="Y6" s="94">
        <v>60038.01</v>
      </c>
      <c r="Z6" s="52">
        <v>253559.67999999996</v>
      </c>
      <c r="AB6" s="53" t="s">
        <v>60</v>
      </c>
      <c r="AC6" s="54" t="s">
        <v>59</v>
      </c>
      <c r="AD6" s="110">
        <f>+C6/Q6-1</f>
        <v>0.3923625478428352</v>
      </c>
      <c r="AE6" s="58">
        <f>+D6/R6-1</f>
        <v>1.3466338054293705</v>
      </c>
      <c r="AF6" s="56">
        <f>+E6/S6-1</f>
        <v>0.4665910268346811</v>
      </c>
      <c r="AG6" s="56">
        <f>+F6/T6-1</f>
        <v>-0.6087740859065345</v>
      </c>
      <c r="AH6" s="55">
        <f aca="true" t="shared" si="3" ref="AH6:AH37">+G6/U6-1</f>
        <v>0.8123042015738084</v>
      </c>
      <c r="AI6" s="57">
        <f aca="true" t="shared" si="4" ref="AI6:AI37">+H6/V6-1</f>
        <v>0.48070832348249093</v>
      </c>
      <c r="AJ6" s="58">
        <f aca="true" t="shared" si="5" ref="AJ6:AJ37">+I6/W6-1</f>
        <v>0.9863597990486652</v>
      </c>
      <c r="AK6" s="59">
        <f>+J6/X6-1</f>
        <v>0.7665118051679738</v>
      </c>
      <c r="AL6" s="59">
        <f>+K6/Y6-1</f>
        <v>0.335190157035518</v>
      </c>
      <c r="AM6" s="106">
        <f>+L6/Z6-1</f>
        <v>-0.6813371510801718</v>
      </c>
    </row>
    <row r="7" spans="1:39" ht="13.5">
      <c r="A7" s="53" t="s">
        <v>61</v>
      </c>
      <c r="B7" s="54" t="s">
        <v>59</v>
      </c>
      <c r="C7" s="22">
        <v>2471409.8839541427</v>
      </c>
      <c r="D7" s="34">
        <v>351321.35330738843</v>
      </c>
      <c r="E7" s="29">
        <f t="shared" si="0"/>
        <v>2822731.237261531</v>
      </c>
      <c r="F7" s="97">
        <v>347660.75</v>
      </c>
      <c r="G7" s="60">
        <v>288655.20999999996</v>
      </c>
      <c r="H7" s="61">
        <v>25063.999999999993</v>
      </c>
      <c r="I7" s="61">
        <v>25164.609999999997</v>
      </c>
      <c r="J7" s="62">
        <f t="shared" si="1"/>
        <v>338883.81999999995</v>
      </c>
      <c r="K7" s="98">
        <v>243949.06</v>
      </c>
      <c r="L7" s="63">
        <v>93005.72999999998</v>
      </c>
      <c r="M7" s="149">
        <v>-2069.48</v>
      </c>
      <c r="O7" s="53" t="s">
        <v>61</v>
      </c>
      <c r="P7" s="54" t="s">
        <v>59</v>
      </c>
      <c r="Q7" s="22">
        <v>1774348.1909149804</v>
      </c>
      <c r="R7" s="34">
        <v>149659.96042132343</v>
      </c>
      <c r="S7" s="29">
        <f t="shared" si="2"/>
        <v>1924008.151336304</v>
      </c>
      <c r="T7" s="97">
        <v>888330.24</v>
      </c>
      <c r="U7" s="60">
        <v>161577.99999999997</v>
      </c>
      <c r="V7" s="61">
        <v>18452.61</v>
      </c>
      <c r="W7" s="61">
        <v>16136.449999999999</v>
      </c>
      <c r="X7" s="62">
        <f aca="true" t="shared" si="6" ref="X7:X70">+U7+V7+W7</f>
        <v>196167.06</v>
      </c>
      <c r="Y7" s="97">
        <v>183122.08</v>
      </c>
      <c r="Z7" s="63">
        <v>291759.27999999997</v>
      </c>
      <c r="AB7" s="53" t="s">
        <v>61</v>
      </c>
      <c r="AC7" s="54" t="s">
        <v>59</v>
      </c>
      <c r="AD7" s="111">
        <f>+C7/Q7-1</f>
        <v>0.39285507580093837</v>
      </c>
      <c r="AE7" s="67">
        <f>+D7/R7-1</f>
        <v>1.3474638929366738</v>
      </c>
      <c r="AF7" s="65">
        <f>+E7/S7-1</f>
        <v>0.4671098120353734</v>
      </c>
      <c r="AG7" s="65">
        <f>+F7/T7-1</f>
        <v>-0.6086356916094627</v>
      </c>
      <c r="AH7" s="64">
        <f t="shared" si="3"/>
        <v>0.7864759435071607</v>
      </c>
      <c r="AI7" s="66">
        <f t="shared" si="4"/>
        <v>0.35829023644893554</v>
      </c>
      <c r="AJ7" s="67">
        <f t="shared" si="5"/>
        <v>0.5594886111877146</v>
      </c>
      <c r="AK7" s="68">
        <f>+J7/X7-1</f>
        <v>0.7275266295982616</v>
      </c>
      <c r="AL7" s="68">
        <f>+K7/Y7-1</f>
        <v>0.33216627945685206</v>
      </c>
      <c r="AM7" s="107">
        <f>+L7/Z7-1</f>
        <v>-0.6812244326898531</v>
      </c>
    </row>
    <row r="8" spans="1:39" ht="13.5">
      <c r="A8" s="53" t="s">
        <v>0</v>
      </c>
      <c r="B8" s="54" t="s">
        <v>62</v>
      </c>
      <c r="C8" s="22">
        <v>2317445.0850913087</v>
      </c>
      <c r="D8" s="34">
        <v>329434.6068597909</v>
      </c>
      <c r="E8" s="29">
        <f t="shared" si="0"/>
        <v>2646879.6919511</v>
      </c>
      <c r="F8" s="97">
        <v>326002.06</v>
      </c>
      <c r="G8" s="60">
        <v>169790.77</v>
      </c>
      <c r="H8" s="61">
        <v>58548.340000000004</v>
      </c>
      <c r="I8" s="61">
        <v>18152.11</v>
      </c>
      <c r="J8" s="62">
        <f t="shared" si="1"/>
        <v>246491.21999999997</v>
      </c>
      <c r="K8" s="98">
        <v>241836.21</v>
      </c>
      <c r="L8" s="63">
        <v>87211.55</v>
      </c>
      <c r="M8" s="149">
        <v>9971.14</v>
      </c>
      <c r="O8" s="53" t="s">
        <v>0</v>
      </c>
      <c r="P8" s="54" t="s">
        <v>62</v>
      </c>
      <c r="Q8" s="22">
        <v>1656515.425725519</v>
      </c>
      <c r="R8" s="34">
        <v>139721.18568427695</v>
      </c>
      <c r="S8" s="29">
        <f t="shared" si="2"/>
        <v>1796236.611409796</v>
      </c>
      <c r="T8" s="97">
        <v>829337.08</v>
      </c>
      <c r="U8" s="60">
        <v>81343.21</v>
      </c>
      <c r="V8" s="61">
        <v>46378.179999999986</v>
      </c>
      <c r="W8" s="61">
        <v>28288.359999999997</v>
      </c>
      <c r="X8" s="62">
        <f t="shared" si="6"/>
        <v>156009.74999999997</v>
      </c>
      <c r="Y8" s="97">
        <v>157860.69</v>
      </c>
      <c r="Z8" s="63">
        <v>272383.76</v>
      </c>
      <c r="AB8" s="69" t="s">
        <v>0</v>
      </c>
      <c r="AC8" s="70" t="s">
        <v>62</v>
      </c>
      <c r="AD8" s="111">
        <f>+C8/Q8-1</f>
        <v>0.3989879291805063</v>
      </c>
      <c r="AE8" s="67">
        <f>+D8/R8-1</f>
        <v>1.3577999660280775</v>
      </c>
      <c r="AF8" s="65">
        <f>+E8/S8-1</f>
        <v>0.4735696150150661</v>
      </c>
      <c r="AG8" s="65">
        <f>+F8/T8-1</f>
        <v>-0.6069124752024834</v>
      </c>
      <c r="AH8" s="64">
        <f t="shared" si="3"/>
        <v>1.0873379597387411</v>
      </c>
      <c r="AI8" s="66">
        <f t="shared" si="4"/>
        <v>0.26241133222562896</v>
      </c>
      <c r="AJ8" s="67">
        <f t="shared" si="5"/>
        <v>-0.35831875725563433</v>
      </c>
      <c r="AK8" s="68">
        <f>+J8/X8-1</f>
        <v>0.5799731747535011</v>
      </c>
      <c r="AL8" s="68">
        <f>+K8/Y8-1</f>
        <v>0.5319596664628794</v>
      </c>
      <c r="AM8" s="107">
        <f>+L8/Z8-1</f>
        <v>-0.6798210363202271</v>
      </c>
    </row>
    <row r="9" spans="1:39" ht="13.5">
      <c r="A9" s="53" t="s">
        <v>1</v>
      </c>
      <c r="B9" s="54" t="s">
        <v>63</v>
      </c>
      <c r="C9" s="22">
        <v>2300491.7521012337</v>
      </c>
      <c r="D9" s="34">
        <v>327024.6189707668</v>
      </c>
      <c r="E9" s="29">
        <f t="shared" si="0"/>
        <v>2627516.3710720004</v>
      </c>
      <c r="F9" s="97">
        <v>323617.18</v>
      </c>
      <c r="G9" s="60">
        <v>161587.1</v>
      </c>
      <c r="H9" s="61">
        <v>49241.39</v>
      </c>
      <c r="I9" s="61">
        <v>26468.95</v>
      </c>
      <c r="J9" s="62">
        <f t="shared" si="1"/>
        <v>237297.44</v>
      </c>
      <c r="K9" s="98">
        <v>185380.78</v>
      </c>
      <c r="L9" s="63">
        <v>86573.62000000001</v>
      </c>
      <c r="M9" s="149">
        <v>99617.3</v>
      </c>
      <c r="O9" s="53" t="s">
        <v>1</v>
      </c>
      <c r="P9" s="54" t="s">
        <v>63</v>
      </c>
      <c r="Q9" s="22">
        <v>1667691.5659767624</v>
      </c>
      <c r="R9" s="34">
        <v>140663.85337274332</v>
      </c>
      <c r="S9" s="29">
        <f t="shared" si="2"/>
        <v>1808355.4193495058</v>
      </c>
      <c r="T9" s="97">
        <v>834932.43</v>
      </c>
      <c r="U9" s="60">
        <v>80053.38999999998</v>
      </c>
      <c r="V9" s="61">
        <v>28575.979999999996</v>
      </c>
      <c r="W9" s="61">
        <v>34888.58</v>
      </c>
      <c r="X9" s="62">
        <f t="shared" si="6"/>
        <v>143517.94999999998</v>
      </c>
      <c r="Y9" s="97">
        <v>112126.21</v>
      </c>
      <c r="Z9" s="63">
        <v>274221.5500000001</v>
      </c>
      <c r="AB9" s="53" t="s">
        <v>1</v>
      </c>
      <c r="AC9" s="54" t="s">
        <v>63</v>
      </c>
      <c r="AD9" s="111">
        <f>+C9/Q9-1</f>
        <v>0.3794467748320367</v>
      </c>
      <c r="AE9" s="67">
        <f>+D9/R9-1</f>
        <v>1.3248660628128</v>
      </c>
      <c r="AF9" s="65">
        <f>+E9/S9-1</f>
        <v>0.45298669883001197</v>
      </c>
      <c r="AG9" s="65">
        <f>+F9/T9-1</f>
        <v>-0.6124031497974034</v>
      </c>
      <c r="AH9" s="64">
        <f t="shared" si="3"/>
        <v>1.0184916591289892</v>
      </c>
      <c r="AI9" s="66">
        <f t="shared" si="4"/>
        <v>0.7231741483581668</v>
      </c>
      <c r="AJ9" s="67">
        <f t="shared" si="5"/>
        <v>-0.24132911113034694</v>
      </c>
      <c r="AK9" s="68">
        <f>+J9/X9-1</f>
        <v>0.6534338736025704</v>
      </c>
      <c r="AL9" s="68">
        <f>+K9/Y9-1</f>
        <v>0.6533224479807174</v>
      </c>
      <c r="AM9" s="107">
        <f>+L9/Z9-1</f>
        <v>-0.6842931563912464</v>
      </c>
    </row>
    <row r="10" spans="1:39" ht="13.5">
      <c r="A10" s="53" t="s">
        <v>2</v>
      </c>
      <c r="B10" s="54" t="s">
        <v>59</v>
      </c>
      <c r="C10" s="22">
        <v>3935061.6199957854</v>
      </c>
      <c r="D10" s="34">
        <v>559385.629498654</v>
      </c>
      <c r="E10" s="29">
        <f t="shared" si="0"/>
        <v>4494447.249494439</v>
      </c>
      <c r="F10" s="97">
        <v>553557.1</v>
      </c>
      <c r="G10" s="60">
        <v>914601.7900000002</v>
      </c>
      <c r="H10" s="61">
        <v>222641.05000000002</v>
      </c>
      <c r="I10" s="61">
        <v>302673.3499999999</v>
      </c>
      <c r="J10" s="62">
        <f t="shared" si="1"/>
        <v>1439916.19</v>
      </c>
      <c r="K10" s="98">
        <v>1113672.79</v>
      </c>
      <c r="L10" s="63">
        <v>148086.83000000002</v>
      </c>
      <c r="M10" s="149">
        <v>-116314.25</v>
      </c>
      <c r="O10" s="53" t="s">
        <v>2</v>
      </c>
      <c r="P10" s="54" t="s">
        <v>59</v>
      </c>
      <c r="Q10" s="22">
        <v>2879154.96342709</v>
      </c>
      <c r="R10" s="34">
        <v>242846.483051985</v>
      </c>
      <c r="S10" s="29">
        <f t="shared" si="2"/>
        <v>3122001.446479075</v>
      </c>
      <c r="T10" s="97">
        <v>1441453.51</v>
      </c>
      <c r="U10" s="60">
        <v>499767.53</v>
      </c>
      <c r="V10" s="61">
        <v>149168.43999999997</v>
      </c>
      <c r="W10" s="61">
        <v>237546.54999999996</v>
      </c>
      <c r="X10" s="62">
        <f t="shared" si="6"/>
        <v>886482.5199999999</v>
      </c>
      <c r="Y10" s="97">
        <v>886941.96</v>
      </c>
      <c r="Z10" s="63">
        <v>473424.6500000001</v>
      </c>
      <c r="AB10" s="53" t="s">
        <v>2</v>
      </c>
      <c r="AC10" s="54" t="s">
        <v>59</v>
      </c>
      <c r="AD10" s="111">
        <f>+C10/Q10-1</f>
        <v>0.3667418634917232</v>
      </c>
      <c r="AE10" s="67">
        <f>+D10/R10-1</f>
        <v>1.3034536982728673</v>
      </c>
      <c r="AF10" s="65">
        <f>+E10/S10-1</f>
        <v>0.4396044737785687</v>
      </c>
      <c r="AG10" s="65">
        <f>+F10/T10-1</f>
        <v>-0.6159729771652505</v>
      </c>
      <c r="AH10" s="64">
        <f t="shared" si="3"/>
        <v>0.8300544455138974</v>
      </c>
      <c r="AI10" s="66">
        <f t="shared" si="4"/>
        <v>0.49254795451370326</v>
      </c>
      <c r="AJ10" s="67">
        <f t="shared" si="5"/>
        <v>0.2741643690468245</v>
      </c>
      <c r="AK10" s="68">
        <f>+J10/X10-1</f>
        <v>0.6243029698995082</v>
      </c>
      <c r="AL10" s="68">
        <f>+K10/Y10-1</f>
        <v>0.2556320934461147</v>
      </c>
      <c r="AM10" s="107">
        <f>+L10/Z10-1</f>
        <v>-0.6872008460058006</v>
      </c>
    </row>
    <row r="11" spans="1:39" ht="13.5">
      <c r="A11" s="53" t="s">
        <v>3</v>
      </c>
      <c r="B11" s="54" t="s">
        <v>59</v>
      </c>
      <c r="C11" s="22">
        <v>3806820.566486704</v>
      </c>
      <c r="D11" s="34">
        <v>541155.6221004917</v>
      </c>
      <c r="E11" s="29">
        <f t="shared" si="0"/>
        <v>4347976.188587196</v>
      </c>
      <c r="F11" s="97">
        <v>535517.04</v>
      </c>
      <c r="G11" s="60">
        <v>899243.19</v>
      </c>
      <c r="H11" s="61">
        <v>116280.16</v>
      </c>
      <c r="I11" s="61">
        <v>131021.91</v>
      </c>
      <c r="J11" s="62">
        <f t="shared" si="1"/>
        <v>1146545.26</v>
      </c>
      <c r="K11" s="98">
        <v>850643.1</v>
      </c>
      <c r="L11" s="63">
        <v>143260.79</v>
      </c>
      <c r="M11" s="149">
        <v>-135786.19</v>
      </c>
      <c r="O11" s="53" t="s">
        <v>3</v>
      </c>
      <c r="P11" s="54" t="s">
        <v>59</v>
      </c>
      <c r="Q11" s="22">
        <v>2746491.158066383</v>
      </c>
      <c r="R11" s="34">
        <v>231656.7628148386</v>
      </c>
      <c r="S11" s="29">
        <f t="shared" si="2"/>
        <v>2978147.9208812215</v>
      </c>
      <c r="T11" s="97">
        <v>1375035.16</v>
      </c>
      <c r="U11" s="60">
        <v>494448.48000000004</v>
      </c>
      <c r="V11" s="61">
        <v>71106.65000000001</v>
      </c>
      <c r="W11" s="61">
        <v>166194.61000000002</v>
      </c>
      <c r="X11" s="62">
        <f t="shared" si="6"/>
        <v>731749.74</v>
      </c>
      <c r="Y11" s="97">
        <v>648948.74</v>
      </c>
      <c r="Z11" s="63">
        <v>451610.5000000001</v>
      </c>
      <c r="AB11" s="53" t="s">
        <v>3</v>
      </c>
      <c r="AC11" s="54" t="s">
        <v>59</v>
      </c>
      <c r="AD11" s="111">
        <f>+C11/Q11-1</f>
        <v>0.38606692954614386</v>
      </c>
      <c r="AE11" s="67">
        <f>+D11/R11-1</f>
        <v>1.3360234146629812</v>
      </c>
      <c r="AF11" s="65">
        <f>+E11/S11-1</f>
        <v>0.4599597817494063</v>
      </c>
      <c r="AG11" s="65">
        <f>+F11/T11-1</f>
        <v>-0.6105430205871971</v>
      </c>
      <c r="AH11" s="64">
        <f t="shared" si="3"/>
        <v>0.8186792484426282</v>
      </c>
      <c r="AI11" s="66">
        <f t="shared" si="4"/>
        <v>0.635292339042832</v>
      </c>
      <c r="AJ11" s="67">
        <f t="shared" si="5"/>
        <v>-0.2116356240434032</v>
      </c>
      <c r="AK11" s="68">
        <f>+J11/X11-1</f>
        <v>0.5668543455854183</v>
      </c>
      <c r="AL11" s="68">
        <f>+K11/Y11-1</f>
        <v>0.3108016821174504</v>
      </c>
      <c r="AM11" s="107">
        <f>+L11/Z11-1</f>
        <v>-0.6827779912114533</v>
      </c>
    </row>
    <row r="12" spans="1:39" ht="13.5">
      <c r="A12" s="53" t="s">
        <v>4</v>
      </c>
      <c r="B12" s="54" t="s">
        <v>63</v>
      </c>
      <c r="C12" s="22">
        <v>2560330.9547609957</v>
      </c>
      <c r="D12" s="34">
        <v>363961.85909165087</v>
      </c>
      <c r="E12" s="29">
        <f t="shared" si="0"/>
        <v>2924292.8138526464</v>
      </c>
      <c r="F12" s="97">
        <v>360169.55</v>
      </c>
      <c r="G12" s="60">
        <v>224301.66999999995</v>
      </c>
      <c r="H12" s="61">
        <v>55151.81999999999</v>
      </c>
      <c r="I12" s="61">
        <v>72504.25999999998</v>
      </c>
      <c r="J12" s="62">
        <f t="shared" si="1"/>
        <v>351957.7499999999</v>
      </c>
      <c r="K12" s="98">
        <v>295356.97</v>
      </c>
      <c r="L12" s="63">
        <v>96352.07</v>
      </c>
      <c r="M12" s="149">
        <v>67822.54</v>
      </c>
      <c r="O12" s="53" t="s">
        <v>4</v>
      </c>
      <c r="P12" s="54" t="s">
        <v>63</v>
      </c>
      <c r="Q12" s="22">
        <v>1805490.3546961476</v>
      </c>
      <c r="R12" s="34">
        <v>152286.69119648228</v>
      </c>
      <c r="S12" s="29">
        <f t="shared" si="2"/>
        <v>1957777.0458926298</v>
      </c>
      <c r="T12" s="97">
        <v>903921.62</v>
      </c>
      <c r="U12" s="60">
        <v>113818.56999999998</v>
      </c>
      <c r="V12" s="61">
        <v>36022.380000000005</v>
      </c>
      <c r="W12" s="61">
        <v>13284.73</v>
      </c>
      <c r="X12" s="62">
        <f t="shared" si="6"/>
        <v>163125.68</v>
      </c>
      <c r="Y12" s="97">
        <v>204035.13</v>
      </c>
      <c r="Z12" s="63">
        <v>296880.01000000007</v>
      </c>
      <c r="AB12" s="53" t="s">
        <v>4</v>
      </c>
      <c r="AC12" s="54" t="s">
        <v>63</v>
      </c>
      <c r="AD12" s="111">
        <f>+C12/Q12-1</f>
        <v>0.41808066052608894</v>
      </c>
      <c r="AE12" s="67">
        <f>+D12/R12-1</f>
        <v>1.389978114516012</v>
      </c>
      <c r="AF12" s="65">
        <f>+E12/S12-1</f>
        <v>0.4936802022414881</v>
      </c>
      <c r="AG12" s="65">
        <f>+F12/T12-1</f>
        <v>-0.6015478089792785</v>
      </c>
      <c r="AH12" s="64">
        <f t="shared" si="3"/>
        <v>0.9706948523426362</v>
      </c>
      <c r="AI12" s="66">
        <f t="shared" si="4"/>
        <v>0.531043201476415</v>
      </c>
      <c r="AJ12" s="67">
        <f t="shared" si="5"/>
        <v>4.457714232807139</v>
      </c>
      <c r="AK12" s="68">
        <f>+J12/X12-1</f>
        <v>1.157586408222175</v>
      </c>
      <c r="AL12" s="68">
        <f>+K12/Y12-1</f>
        <v>0.44757900269429074</v>
      </c>
      <c r="AM12" s="107">
        <f>+L12/Z12-1</f>
        <v>-0.6754511359656719</v>
      </c>
    </row>
    <row r="13" spans="1:39" ht="13.5">
      <c r="A13" s="53" t="s">
        <v>45</v>
      </c>
      <c r="B13" s="54" t="s">
        <v>62</v>
      </c>
      <c r="C13" s="22">
        <v>2339308.1704572216</v>
      </c>
      <c r="D13" s="34">
        <v>332542.53678598284</v>
      </c>
      <c r="E13" s="29">
        <f t="shared" si="0"/>
        <v>2671850.7072432046</v>
      </c>
      <c r="F13" s="97">
        <v>329077.6</v>
      </c>
      <c r="G13" s="60">
        <v>238907.43000000002</v>
      </c>
      <c r="H13" s="61">
        <v>6549.55</v>
      </c>
      <c r="I13" s="61">
        <v>8747.949999999999</v>
      </c>
      <c r="J13" s="62">
        <f t="shared" si="1"/>
        <v>254204.93000000002</v>
      </c>
      <c r="K13" s="98">
        <v>192225.13</v>
      </c>
      <c r="L13" s="63">
        <v>88034.35999999999</v>
      </c>
      <c r="M13" s="149">
        <v>-8183.86</v>
      </c>
      <c r="O13" s="53" t="s">
        <v>45</v>
      </c>
      <c r="P13" s="54" t="s">
        <v>62</v>
      </c>
      <c r="Q13" s="22">
        <v>1653494.847279237</v>
      </c>
      <c r="R13" s="34">
        <v>139466.4106333401</v>
      </c>
      <c r="S13" s="29">
        <f t="shared" si="2"/>
        <v>1792961.257912577</v>
      </c>
      <c r="T13" s="97">
        <v>827824.82</v>
      </c>
      <c r="U13" s="60">
        <v>134869.8</v>
      </c>
      <c r="V13" s="61">
        <v>1102.44</v>
      </c>
      <c r="W13" s="61">
        <v>4254.419999999999</v>
      </c>
      <c r="X13" s="62">
        <f t="shared" si="6"/>
        <v>140226.66</v>
      </c>
      <c r="Y13" s="97">
        <v>145306.73</v>
      </c>
      <c r="Z13" s="63">
        <v>271887.14</v>
      </c>
      <c r="AB13" s="53" t="s">
        <v>45</v>
      </c>
      <c r="AC13" s="54" t="s">
        <v>62</v>
      </c>
      <c r="AD13" s="111">
        <f>+C13/Q13-1</f>
        <v>0.41476592703416304</v>
      </c>
      <c r="AE13" s="67">
        <f>+D13/R13-1</f>
        <v>1.3843915913218963</v>
      </c>
      <c r="AF13" s="65">
        <f>+E13/S13-1</f>
        <v>0.4901887564229128</v>
      </c>
      <c r="AG13" s="65">
        <f>+F13/T13-1</f>
        <v>-0.602479181525386</v>
      </c>
      <c r="AH13" s="64">
        <f t="shared" si="3"/>
        <v>0.7713930768785899</v>
      </c>
      <c r="AI13" s="66">
        <f t="shared" si="4"/>
        <v>4.9409582380900545</v>
      </c>
      <c r="AJ13" s="67">
        <f t="shared" si="5"/>
        <v>1.0562027256359272</v>
      </c>
      <c r="AK13" s="68">
        <f>+J13/X13-1</f>
        <v>0.8128145532383073</v>
      </c>
      <c r="AL13" s="68">
        <f>+K13/Y13-1</f>
        <v>0.32289213307601083</v>
      </c>
      <c r="AM13" s="107">
        <f>+L13/Z13-1</f>
        <v>-0.6762099156289629</v>
      </c>
    </row>
    <row r="14" spans="1:39" ht="13.5">
      <c r="A14" s="53" t="s">
        <v>5</v>
      </c>
      <c r="B14" s="54" t="s">
        <v>63</v>
      </c>
      <c r="C14" s="22">
        <v>3228392.987439196</v>
      </c>
      <c r="D14" s="34">
        <v>458929.69867893687</v>
      </c>
      <c r="E14" s="29">
        <f t="shared" si="0"/>
        <v>3687322.686118133</v>
      </c>
      <c r="F14" s="97">
        <v>454147.87</v>
      </c>
      <c r="G14" s="60">
        <v>560690.89</v>
      </c>
      <c r="H14" s="61">
        <v>178739.2</v>
      </c>
      <c r="I14" s="61">
        <v>401030.66000000003</v>
      </c>
      <c r="J14" s="62">
        <f t="shared" si="1"/>
        <v>1140460.75</v>
      </c>
      <c r="K14" s="98">
        <v>805416.39</v>
      </c>
      <c r="L14" s="63">
        <v>121493.01</v>
      </c>
      <c r="M14" s="149">
        <v>259390.65</v>
      </c>
      <c r="O14" s="53" t="s">
        <v>5</v>
      </c>
      <c r="P14" s="54" t="s">
        <v>63</v>
      </c>
      <c r="Q14" s="22">
        <v>2335511.2546652528</v>
      </c>
      <c r="R14" s="34">
        <v>196992.06938437102</v>
      </c>
      <c r="S14" s="29">
        <f t="shared" si="2"/>
        <v>2532503.3240496237</v>
      </c>
      <c r="T14" s="97">
        <v>1169277.42</v>
      </c>
      <c r="U14" s="60">
        <v>264592.21</v>
      </c>
      <c r="V14" s="61">
        <v>257905.29</v>
      </c>
      <c r="W14" s="61">
        <v>142109.24</v>
      </c>
      <c r="X14" s="62">
        <f t="shared" si="6"/>
        <v>664606.74</v>
      </c>
      <c r="Y14" s="97">
        <v>501626.42</v>
      </c>
      <c r="Z14" s="63">
        <v>384032.31</v>
      </c>
      <c r="AB14" s="53" t="s">
        <v>5</v>
      </c>
      <c r="AC14" s="54" t="s">
        <v>63</v>
      </c>
      <c r="AD14" s="111">
        <f>+C14/Q14-1</f>
        <v>0.38230675660003155</v>
      </c>
      <c r="AE14" s="67">
        <f>+D14/R14-1</f>
        <v>1.3296861650987228</v>
      </c>
      <c r="AF14" s="65">
        <f>+E14/S14-1</f>
        <v>0.4559991495773772</v>
      </c>
      <c r="AG14" s="65">
        <f>+F14/T14-1</f>
        <v>-0.6115995552193251</v>
      </c>
      <c r="AH14" s="64">
        <f t="shared" si="3"/>
        <v>1.1190755767148244</v>
      </c>
      <c r="AI14" s="66">
        <f t="shared" si="4"/>
        <v>-0.30695799221489406</v>
      </c>
      <c r="AJ14" s="67">
        <f t="shared" si="5"/>
        <v>1.821988633532908</v>
      </c>
      <c r="AK14" s="68">
        <f>+J14/X14-1</f>
        <v>0.7159933557098743</v>
      </c>
      <c r="AL14" s="68">
        <f>+K14/Y14-1</f>
        <v>0.6056099876079095</v>
      </c>
      <c r="AM14" s="107">
        <f>+L14/Z14-1</f>
        <v>-0.68363857197328</v>
      </c>
    </row>
    <row r="15" spans="1:39" ht="13.5">
      <c r="A15" s="53" t="s">
        <v>64</v>
      </c>
      <c r="B15" s="54" t="s">
        <v>59</v>
      </c>
      <c r="C15" s="22">
        <v>10734103.495535195</v>
      </c>
      <c r="D15" s="34">
        <v>1525898.1486953408</v>
      </c>
      <c r="E15" s="29">
        <f t="shared" si="0"/>
        <v>12260001.644230535</v>
      </c>
      <c r="F15" s="97">
        <v>1509999.03</v>
      </c>
      <c r="G15" s="60">
        <v>3943690.6800000006</v>
      </c>
      <c r="H15" s="61">
        <v>975442.7800000003</v>
      </c>
      <c r="I15" s="61">
        <v>1451071.6099999999</v>
      </c>
      <c r="J15" s="62">
        <f t="shared" si="1"/>
        <v>6370205.07</v>
      </c>
      <c r="K15" s="98">
        <v>4196693.13</v>
      </c>
      <c r="L15" s="63">
        <v>403952.83000000013</v>
      </c>
      <c r="M15" s="149">
        <v>-164852.99</v>
      </c>
      <c r="O15" s="53" t="s">
        <v>64</v>
      </c>
      <c r="P15" s="54" t="s">
        <v>59</v>
      </c>
      <c r="Q15" s="22">
        <v>7842176.791159677</v>
      </c>
      <c r="R15" s="34">
        <v>661459.7259947923</v>
      </c>
      <c r="S15" s="29">
        <f t="shared" si="2"/>
        <v>8503636.51715447</v>
      </c>
      <c r="T15" s="97">
        <v>3926198.27</v>
      </c>
      <c r="U15" s="60">
        <v>2141527.84</v>
      </c>
      <c r="V15" s="61">
        <v>642134.6899999998</v>
      </c>
      <c r="W15" s="61">
        <v>826960.9699999999</v>
      </c>
      <c r="X15" s="62">
        <f t="shared" si="6"/>
        <v>3610623.4999999995</v>
      </c>
      <c r="Y15" s="97">
        <v>3216310.55</v>
      </c>
      <c r="Z15" s="63">
        <v>1289503.2899999998</v>
      </c>
      <c r="AB15" s="53" t="s">
        <v>64</v>
      </c>
      <c r="AC15" s="54" t="s">
        <v>59</v>
      </c>
      <c r="AD15" s="111">
        <f>+C15/Q15-1</f>
        <v>0.3687658135475249</v>
      </c>
      <c r="AE15" s="67">
        <f>+D15/R15-1</f>
        <v>1.3068647851545148</v>
      </c>
      <c r="AF15" s="65">
        <f>+E15/S15-1</f>
        <v>0.44173632298350385</v>
      </c>
      <c r="AG15" s="65">
        <f>+F15/T15-1</f>
        <v>-0.61540428522475</v>
      </c>
      <c r="AH15" s="64">
        <f t="shared" si="3"/>
        <v>0.8415313620204914</v>
      </c>
      <c r="AI15" s="66">
        <f t="shared" si="4"/>
        <v>0.5190625817147498</v>
      </c>
      <c r="AJ15" s="67">
        <f t="shared" si="5"/>
        <v>0.7547038646817881</v>
      </c>
      <c r="AK15" s="68">
        <f>+J15/X15-1</f>
        <v>0.764295022729454</v>
      </c>
      <c r="AL15" s="68">
        <f>+K15/Y15-1</f>
        <v>0.30481589534319076</v>
      </c>
      <c r="AM15" s="107">
        <f>+L15/Z15-1</f>
        <v>-0.6867376507430236</v>
      </c>
    </row>
    <row r="16" spans="1:39" ht="13.5">
      <c r="A16" s="53" t="s">
        <v>65</v>
      </c>
      <c r="B16" s="54" t="s">
        <v>62</v>
      </c>
      <c r="C16" s="22">
        <v>8864998.533379436</v>
      </c>
      <c r="D16" s="34">
        <v>1260196.983930435</v>
      </c>
      <c r="E16" s="29">
        <f t="shared" si="0"/>
        <v>10125195.51730987</v>
      </c>
      <c r="F16" s="97">
        <v>1247066.34</v>
      </c>
      <c r="G16" s="60">
        <v>2784668.1999999997</v>
      </c>
      <c r="H16" s="61">
        <v>1923725.79</v>
      </c>
      <c r="I16" s="61">
        <v>1459014.54</v>
      </c>
      <c r="J16" s="62">
        <f t="shared" si="1"/>
        <v>6167408.53</v>
      </c>
      <c r="K16" s="98">
        <v>3280787.23</v>
      </c>
      <c r="L16" s="63">
        <v>333613.4600000001</v>
      </c>
      <c r="M16" s="149">
        <v>823888.68</v>
      </c>
      <c r="O16" s="53" t="s">
        <v>65</v>
      </c>
      <c r="P16" s="54" t="s">
        <v>62</v>
      </c>
      <c r="Q16" s="22">
        <v>6788266.765467419</v>
      </c>
      <c r="R16" s="34">
        <v>572566.1629724165</v>
      </c>
      <c r="S16" s="29">
        <f t="shared" si="2"/>
        <v>7360832.928439836</v>
      </c>
      <c r="T16" s="97">
        <v>3398556.55</v>
      </c>
      <c r="U16" s="60">
        <v>1486307.2200000002</v>
      </c>
      <c r="V16" s="61">
        <v>971177.8299999998</v>
      </c>
      <c r="W16" s="61">
        <v>789037.19</v>
      </c>
      <c r="X16" s="62">
        <f t="shared" si="6"/>
        <v>3246522.2399999998</v>
      </c>
      <c r="Y16" s="97">
        <v>2420019.03</v>
      </c>
      <c r="Z16" s="63">
        <v>1116206.9400000002</v>
      </c>
      <c r="AB16" s="53" t="s">
        <v>65</v>
      </c>
      <c r="AC16" s="54" t="s">
        <v>62</v>
      </c>
      <c r="AD16" s="111">
        <f>+C16/Q16-1</f>
        <v>0.30592960466382313</v>
      </c>
      <c r="AE16" s="67">
        <f>+D16/R16-1</f>
        <v>1.20096307715471</v>
      </c>
      <c r="AF16" s="65">
        <f>+E16/S16-1</f>
        <v>0.3755502421729269</v>
      </c>
      <c r="AG16" s="65">
        <f>+F16/T16-1</f>
        <v>-0.6330600001344688</v>
      </c>
      <c r="AH16" s="64">
        <f t="shared" si="3"/>
        <v>0.8735481887788983</v>
      </c>
      <c r="AI16" s="66">
        <f t="shared" si="4"/>
        <v>0.9808172412667209</v>
      </c>
      <c r="AJ16" s="67">
        <f t="shared" si="5"/>
        <v>0.8491074419445301</v>
      </c>
      <c r="AK16" s="68">
        <f>+J16/X16-1</f>
        <v>0.8996969908328738</v>
      </c>
      <c r="AL16" s="68">
        <f>+K16/Y16-1</f>
        <v>0.3556865418533508</v>
      </c>
      <c r="AM16" s="107">
        <f>+L16/Z16-1</f>
        <v>-0.701118629489976</v>
      </c>
    </row>
    <row r="17" spans="1:39" ht="13.5">
      <c r="A17" s="53" t="s">
        <v>48</v>
      </c>
      <c r="B17" s="54" t="s">
        <v>62</v>
      </c>
      <c r="C17" s="22">
        <v>2952104.0161355985</v>
      </c>
      <c r="D17" s="34">
        <v>419654.0544677126</v>
      </c>
      <c r="E17" s="29">
        <f t="shared" si="0"/>
        <v>3371758.070603311</v>
      </c>
      <c r="F17" s="97">
        <v>415281.46</v>
      </c>
      <c r="G17" s="60">
        <v>290902.5</v>
      </c>
      <c r="H17" s="61">
        <v>171086.14000000007</v>
      </c>
      <c r="I17" s="61">
        <v>130658.06999999999</v>
      </c>
      <c r="J17" s="62">
        <f t="shared" si="1"/>
        <v>592646.7100000001</v>
      </c>
      <c r="K17" s="98">
        <v>296407.77</v>
      </c>
      <c r="L17" s="63">
        <v>111095.53</v>
      </c>
      <c r="M17" s="149">
        <v>36921.43</v>
      </c>
      <c r="O17" s="53" t="s">
        <v>48</v>
      </c>
      <c r="P17" s="54" t="s">
        <v>62</v>
      </c>
      <c r="Q17" s="22">
        <v>2018954.6334948975</v>
      </c>
      <c r="R17" s="34">
        <v>170291.64404618935</v>
      </c>
      <c r="S17" s="29">
        <f t="shared" si="2"/>
        <v>2189246.277541087</v>
      </c>
      <c r="T17" s="97">
        <v>1010792.85</v>
      </c>
      <c r="U17" s="60">
        <v>158371.70999999996</v>
      </c>
      <c r="V17" s="61">
        <v>123377.88000000002</v>
      </c>
      <c r="W17" s="61">
        <v>38023.1</v>
      </c>
      <c r="X17" s="62">
        <f t="shared" si="6"/>
        <v>319772.68999999994</v>
      </c>
      <c r="Y17" s="97">
        <v>222298.22</v>
      </c>
      <c r="Z17" s="63">
        <v>331980.36</v>
      </c>
      <c r="AB17" s="53" t="s">
        <v>48</v>
      </c>
      <c r="AC17" s="54" t="s">
        <v>62</v>
      </c>
      <c r="AD17" s="111">
        <f>+C17/Q17-1</f>
        <v>0.46219432926304993</v>
      </c>
      <c r="AE17" s="67">
        <f>+D17/R17-1</f>
        <v>1.4643255799085888</v>
      </c>
      <c r="AF17" s="65">
        <f>+E17/S17-1</f>
        <v>0.5401456223510839</v>
      </c>
      <c r="AG17" s="65">
        <f>+F17/T17-1</f>
        <v>-0.5891527527128828</v>
      </c>
      <c r="AH17" s="64">
        <f t="shared" si="3"/>
        <v>0.8368337375406256</v>
      </c>
      <c r="AI17" s="66">
        <f t="shared" si="4"/>
        <v>0.38668406362631647</v>
      </c>
      <c r="AJ17" s="67">
        <f t="shared" si="5"/>
        <v>2.4362813658013156</v>
      </c>
      <c r="AK17" s="68">
        <f>+J17/X17-1</f>
        <v>0.8533374754423217</v>
      </c>
      <c r="AL17" s="68">
        <f>+K17/Y17-1</f>
        <v>0.3333789627285366</v>
      </c>
      <c r="AM17" s="107">
        <f>+L17/Z17-1</f>
        <v>-0.6653551131759722</v>
      </c>
    </row>
    <row r="18" spans="1:39" ht="13.5">
      <c r="A18" s="53" t="s">
        <v>66</v>
      </c>
      <c r="B18" s="54" t="s">
        <v>62</v>
      </c>
      <c r="C18" s="22">
        <v>2346987.5267373794</v>
      </c>
      <c r="D18" s="34">
        <v>333634.18971591204</v>
      </c>
      <c r="E18" s="29">
        <f t="shared" si="0"/>
        <v>2680621.7164532915</v>
      </c>
      <c r="F18" s="97">
        <v>330157.88</v>
      </c>
      <c r="G18" s="60">
        <v>288810.14</v>
      </c>
      <c r="H18" s="61">
        <v>26542.190000000006</v>
      </c>
      <c r="I18" s="61">
        <v>11768.92</v>
      </c>
      <c r="J18" s="62">
        <f t="shared" si="1"/>
        <v>327121.25</v>
      </c>
      <c r="K18" s="98">
        <v>224613.14</v>
      </c>
      <c r="L18" s="63">
        <v>88323.37999999999</v>
      </c>
      <c r="M18" s="149">
        <v>-82497.05</v>
      </c>
      <c r="O18" s="53" t="s">
        <v>66</v>
      </c>
      <c r="P18" s="54" t="s">
        <v>62</v>
      </c>
      <c r="Q18" s="22">
        <v>1670893.3791298217</v>
      </c>
      <c r="R18" s="34">
        <v>140933.91492673635</v>
      </c>
      <c r="S18" s="29">
        <f t="shared" si="2"/>
        <v>1811827.294056558</v>
      </c>
      <c r="T18" s="97">
        <v>836535.39</v>
      </c>
      <c r="U18" s="60">
        <v>166477.94999999998</v>
      </c>
      <c r="V18" s="61">
        <v>18669.43</v>
      </c>
      <c r="W18" s="61">
        <v>3190.3</v>
      </c>
      <c r="X18" s="62">
        <f t="shared" si="6"/>
        <v>188337.67999999996</v>
      </c>
      <c r="Y18" s="97">
        <v>184687.52</v>
      </c>
      <c r="Z18" s="63">
        <v>274747.99</v>
      </c>
      <c r="AB18" s="53" t="s">
        <v>66</v>
      </c>
      <c r="AC18" s="54" t="s">
        <v>62</v>
      </c>
      <c r="AD18" s="111">
        <f>+C18/Q18-1</f>
        <v>0.40463033491679656</v>
      </c>
      <c r="AE18" s="67">
        <f>+D18/R18-1</f>
        <v>1.367309457694053</v>
      </c>
      <c r="AF18" s="65">
        <f>+E18/S18-1</f>
        <v>0.4795128240129123</v>
      </c>
      <c r="AG18" s="65">
        <f>+F18/T18-1</f>
        <v>-0.6053270621342153</v>
      </c>
      <c r="AH18" s="64">
        <f t="shared" si="3"/>
        <v>0.7348251825542065</v>
      </c>
      <c r="AI18" s="66">
        <f t="shared" si="4"/>
        <v>0.42169257443853425</v>
      </c>
      <c r="AJ18" s="67">
        <f t="shared" si="5"/>
        <v>2.6889696893709054</v>
      </c>
      <c r="AK18" s="68">
        <f>+J18/X18-1</f>
        <v>0.7368869044155162</v>
      </c>
      <c r="AL18" s="68">
        <f>+K18/Y18-1</f>
        <v>0.21617930653895856</v>
      </c>
      <c r="AM18" s="107">
        <f>+L18/Z18-1</f>
        <v>-0.678529477140124</v>
      </c>
    </row>
    <row r="19" spans="1:39" ht="13.5">
      <c r="A19" s="53" t="s">
        <v>67</v>
      </c>
      <c r="B19" s="54" t="s">
        <v>62</v>
      </c>
      <c r="C19" s="22">
        <v>2174222.992281591</v>
      </c>
      <c r="D19" s="34">
        <v>309074.9814507829</v>
      </c>
      <c r="E19" s="29">
        <f t="shared" si="0"/>
        <v>2483297.973732374</v>
      </c>
      <c r="F19" s="97">
        <v>305854.57</v>
      </c>
      <c r="G19" s="60">
        <v>177158.96999999994</v>
      </c>
      <c r="H19" s="61">
        <v>23217.15</v>
      </c>
      <c r="I19" s="61">
        <v>11862.32</v>
      </c>
      <c r="J19" s="62">
        <f t="shared" si="1"/>
        <v>212238.43999999994</v>
      </c>
      <c r="K19" s="98">
        <v>151608.86</v>
      </c>
      <c r="L19" s="63">
        <v>81821.79999999997</v>
      </c>
      <c r="M19" s="149">
        <v>-42048.09</v>
      </c>
      <c r="O19" s="53" t="s">
        <v>67</v>
      </c>
      <c r="P19" s="54" t="s">
        <v>62</v>
      </c>
      <c r="Q19" s="22">
        <v>1551550.3247172192</v>
      </c>
      <c r="R19" s="34">
        <v>130867.75266422147</v>
      </c>
      <c r="S19" s="29">
        <f t="shared" si="2"/>
        <v>1682418.0773814407</v>
      </c>
      <c r="T19" s="97">
        <v>776786.14</v>
      </c>
      <c r="U19" s="60">
        <v>99193.21000000002</v>
      </c>
      <c r="V19" s="61">
        <v>17535.8</v>
      </c>
      <c r="W19" s="61">
        <v>10527.62</v>
      </c>
      <c r="X19" s="62">
        <f t="shared" si="6"/>
        <v>127256.63000000002</v>
      </c>
      <c r="Y19" s="97">
        <v>117497.71</v>
      </c>
      <c r="Z19" s="63">
        <v>255124.18</v>
      </c>
      <c r="AB19" s="53" t="s">
        <v>67</v>
      </c>
      <c r="AC19" s="54" t="s">
        <v>62</v>
      </c>
      <c r="AD19" s="111">
        <f>+C19/Q19-1</f>
        <v>0.401322894684617</v>
      </c>
      <c r="AE19" s="67">
        <f>+D19/R19-1</f>
        <v>1.3617352262768883</v>
      </c>
      <c r="AF19" s="65">
        <f>+E19/S19-1</f>
        <v>0.47602906026630665</v>
      </c>
      <c r="AG19" s="65">
        <f>+F19/T19-1</f>
        <v>-0.6062564015367216</v>
      </c>
      <c r="AH19" s="64">
        <f t="shared" si="3"/>
        <v>0.7859989610175928</v>
      </c>
      <c r="AI19" s="66">
        <f t="shared" si="4"/>
        <v>0.32398578907149966</v>
      </c>
      <c r="AJ19" s="67">
        <f t="shared" si="5"/>
        <v>0.12678079185988844</v>
      </c>
      <c r="AK19" s="68">
        <f>+J19/X19-1</f>
        <v>0.6677986836520808</v>
      </c>
      <c r="AL19" s="68">
        <f>+K19/Y19-1</f>
        <v>0.29031331759572154</v>
      </c>
      <c r="AM19" s="107">
        <f>+L19/Z19-1</f>
        <v>-0.6792863773241722</v>
      </c>
    </row>
    <row r="20" spans="1:39" ht="13.5">
      <c r="A20" s="53" t="s">
        <v>68</v>
      </c>
      <c r="B20" s="54" t="s">
        <v>62</v>
      </c>
      <c r="C20" s="22">
        <v>18815262.160296783</v>
      </c>
      <c r="D20" s="34">
        <v>2674668.9846577533</v>
      </c>
      <c r="E20" s="29">
        <f t="shared" si="0"/>
        <v>21489931.144954536</v>
      </c>
      <c r="F20" s="97">
        <v>2646800.22</v>
      </c>
      <c r="G20" s="60">
        <v>7460160.089999998</v>
      </c>
      <c r="H20" s="61">
        <v>3559152.22</v>
      </c>
      <c r="I20" s="61">
        <v>2423436.41</v>
      </c>
      <c r="J20" s="62">
        <f t="shared" si="1"/>
        <v>13442748.719999999</v>
      </c>
      <c r="K20" s="98">
        <v>8661534.21</v>
      </c>
      <c r="L20" s="63">
        <v>708068.3199999998</v>
      </c>
      <c r="M20" s="149">
        <v>864196.53</v>
      </c>
      <c r="O20" s="53" t="s">
        <v>68</v>
      </c>
      <c r="P20" s="54" t="s">
        <v>62</v>
      </c>
      <c r="Q20" s="22">
        <v>13508691.33903135</v>
      </c>
      <c r="R20" s="34">
        <v>1139410.0783007916</v>
      </c>
      <c r="S20" s="29">
        <f t="shared" si="2"/>
        <v>14648101.41733214</v>
      </c>
      <c r="T20" s="97">
        <v>6763147.79</v>
      </c>
      <c r="U20" s="60">
        <v>4118012.9600000004</v>
      </c>
      <c r="V20" s="61">
        <v>2100618.1499999994</v>
      </c>
      <c r="W20" s="61">
        <v>1529298.37</v>
      </c>
      <c r="X20" s="62">
        <f t="shared" si="6"/>
        <v>7747929.4799999995</v>
      </c>
      <c r="Y20" s="97">
        <v>6882159.32</v>
      </c>
      <c r="Z20" s="63">
        <v>2221258.4899999998</v>
      </c>
      <c r="AB20" s="53" t="s">
        <v>68</v>
      </c>
      <c r="AC20" s="54" t="s">
        <v>62</v>
      </c>
      <c r="AD20" s="111">
        <f>+C20/Q20-1</f>
        <v>0.39282641731052714</v>
      </c>
      <c r="AE20" s="67">
        <f>+D20/R20-1</f>
        <v>1.3474155930290714</v>
      </c>
      <c r="AF20" s="65">
        <f>+E20/S20-1</f>
        <v>0.4670796257272567</v>
      </c>
      <c r="AG20" s="65">
        <f>+F20/T20-1</f>
        <v>-0.6086437407277181</v>
      </c>
      <c r="AH20" s="64">
        <f t="shared" si="3"/>
        <v>0.8115921835272701</v>
      </c>
      <c r="AI20" s="66">
        <f t="shared" si="4"/>
        <v>0.6943356506750173</v>
      </c>
      <c r="AJ20" s="67">
        <f t="shared" si="5"/>
        <v>0.584672067622749</v>
      </c>
      <c r="AK20" s="68">
        <f>+J20/X20-1</f>
        <v>0.7350117543919616</v>
      </c>
      <c r="AL20" s="68">
        <f>+K20/Y20-1</f>
        <v>0.25854892443844224</v>
      </c>
      <c r="AM20" s="107">
        <f>+L20/Z20-1</f>
        <v>-0.681231012424853</v>
      </c>
    </row>
    <row r="21" spans="1:39" ht="13.5">
      <c r="A21" s="53" t="s">
        <v>6</v>
      </c>
      <c r="B21" s="54" t="s">
        <v>62</v>
      </c>
      <c r="C21" s="22">
        <v>40815065.246214375</v>
      </c>
      <c r="D21" s="34">
        <v>5802033.912192389</v>
      </c>
      <c r="E21" s="29">
        <f t="shared" si="0"/>
        <v>46617099.158406764</v>
      </c>
      <c r="F21" s="97">
        <v>5741579.52</v>
      </c>
      <c r="G21" s="60">
        <v>19375827.3</v>
      </c>
      <c r="H21" s="61">
        <v>7644416.510000001</v>
      </c>
      <c r="I21" s="61">
        <v>4145495.7399999993</v>
      </c>
      <c r="J21" s="62">
        <f t="shared" si="1"/>
        <v>31165739.55</v>
      </c>
      <c r="K21" s="98">
        <v>18924467.67</v>
      </c>
      <c r="L21" s="63">
        <v>1535979.3800000001</v>
      </c>
      <c r="M21" s="149">
        <v>-3117626.37</v>
      </c>
      <c r="O21" s="53" t="s">
        <v>6</v>
      </c>
      <c r="P21" s="54" t="s">
        <v>62</v>
      </c>
      <c r="Q21" s="22">
        <v>28671058.76004871</v>
      </c>
      <c r="R21" s="34">
        <v>2418301.853737979</v>
      </c>
      <c r="S21" s="29">
        <f t="shared" si="2"/>
        <v>31089360.61378669</v>
      </c>
      <c r="T21" s="97">
        <v>14354211.14</v>
      </c>
      <c r="U21" s="60">
        <v>10634638.35</v>
      </c>
      <c r="V21" s="61">
        <v>4308751.4</v>
      </c>
      <c r="W21" s="61">
        <v>2255951.3200000003</v>
      </c>
      <c r="X21" s="62">
        <f t="shared" si="6"/>
        <v>17199341.07</v>
      </c>
      <c r="Y21" s="97">
        <v>14596727.11</v>
      </c>
      <c r="Z21" s="63">
        <v>4714433.919999998</v>
      </c>
      <c r="AB21" s="53" t="s">
        <v>6</v>
      </c>
      <c r="AC21" s="54" t="s">
        <v>62</v>
      </c>
      <c r="AD21" s="111">
        <f>+C21/Q21-1</f>
        <v>0.42356323803038487</v>
      </c>
      <c r="AE21" s="67">
        <f>+D21/R21-1</f>
        <v>1.3992182378821574</v>
      </c>
      <c r="AF21" s="65">
        <f>+E21/S21-1</f>
        <v>0.4994550623770062</v>
      </c>
      <c r="AG21" s="65">
        <f>+F21/T21-1</f>
        <v>-0.6000073104679162</v>
      </c>
      <c r="AH21" s="64">
        <f t="shared" si="3"/>
        <v>0.8219545096237335</v>
      </c>
      <c r="AI21" s="66">
        <f t="shared" si="4"/>
        <v>0.7741604934552502</v>
      </c>
      <c r="AJ21" s="67">
        <f t="shared" si="5"/>
        <v>0.83758208931565</v>
      </c>
      <c r="AK21" s="68">
        <f>+J21/X21-1</f>
        <v>0.8120310204418779</v>
      </c>
      <c r="AL21" s="68">
        <f>+K21/Y21-1</f>
        <v>0.2964870499658194</v>
      </c>
      <c r="AM21" s="107">
        <f>+L21/Z21-1</f>
        <v>-0.6741964345954814</v>
      </c>
    </row>
    <row r="22" spans="1:39" ht="13.5">
      <c r="A22" s="53" t="s">
        <v>7</v>
      </c>
      <c r="B22" s="54" t="s">
        <v>62</v>
      </c>
      <c r="C22" s="22">
        <v>2239686.3572927713</v>
      </c>
      <c r="D22" s="34">
        <v>318380.87527968775</v>
      </c>
      <c r="E22" s="29">
        <f t="shared" si="0"/>
        <v>2558067.232572459</v>
      </c>
      <c r="F22" s="97">
        <v>315063.5</v>
      </c>
      <c r="G22" s="60">
        <v>156468.62999999998</v>
      </c>
      <c r="H22" s="61">
        <v>27973.32</v>
      </c>
      <c r="I22" s="61">
        <v>33942.17</v>
      </c>
      <c r="J22" s="62">
        <f t="shared" si="1"/>
        <v>218384.12</v>
      </c>
      <c r="K22" s="98">
        <v>128405.01</v>
      </c>
      <c r="L22" s="63">
        <v>84285.36</v>
      </c>
      <c r="M22" s="149">
        <v>-2492.78</v>
      </c>
      <c r="O22" s="53" t="s">
        <v>7</v>
      </c>
      <c r="P22" s="54" t="s">
        <v>62</v>
      </c>
      <c r="Q22" s="22">
        <v>1603745.9202689722</v>
      </c>
      <c r="R22" s="34">
        <v>135270.2655444102</v>
      </c>
      <c r="S22" s="29">
        <f t="shared" si="2"/>
        <v>1739016.1858133823</v>
      </c>
      <c r="T22" s="97">
        <v>802917.94</v>
      </c>
      <c r="U22" s="60">
        <v>87518.68</v>
      </c>
      <c r="V22" s="61">
        <v>16294.500000000002</v>
      </c>
      <c r="W22" s="61">
        <v>12647.7</v>
      </c>
      <c r="X22" s="62">
        <f t="shared" si="6"/>
        <v>116460.87999999999</v>
      </c>
      <c r="Y22" s="97">
        <v>94804.41</v>
      </c>
      <c r="Z22" s="63">
        <v>263706.82000000007</v>
      </c>
      <c r="AB22" s="53" t="s">
        <v>7</v>
      </c>
      <c r="AC22" s="54" t="s">
        <v>62</v>
      </c>
      <c r="AD22" s="111">
        <f>+C22/Q22-1</f>
        <v>0.3965344067202008</v>
      </c>
      <c r="AE22" s="67">
        <f>+D22/R22-1</f>
        <v>1.353664894486076</v>
      </c>
      <c r="AF22" s="65">
        <f>+E22/S22-1</f>
        <v>0.4709852923973712</v>
      </c>
      <c r="AG22" s="65">
        <f>+F22/T22-1</f>
        <v>-0.6076018677574946</v>
      </c>
      <c r="AH22" s="64">
        <f t="shared" si="3"/>
        <v>0.7878312378568779</v>
      </c>
      <c r="AI22" s="66">
        <f t="shared" si="4"/>
        <v>0.7167338672558223</v>
      </c>
      <c r="AJ22" s="67">
        <f t="shared" si="5"/>
        <v>1.6836634328771236</v>
      </c>
      <c r="AK22" s="68">
        <f>+J22/X22-1</f>
        <v>0.8751714738889145</v>
      </c>
      <c r="AL22" s="68">
        <f>+K22/Y22-1</f>
        <v>0.35442022159095754</v>
      </c>
      <c r="AM22" s="107">
        <f>+L22/Z22-1</f>
        <v>-0.6803823276167071</v>
      </c>
    </row>
    <row r="23" spans="1:39" ht="13.5">
      <c r="A23" s="53" t="s">
        <v>8</v>
      </c>
      <c r="B23" s="54" t="s">
        <v>59</v>
      </c>
      <c r="C23" s="22">
        <v>7438190.92200434</v>
      </c>
      <c r="D23" s="34">
        <v>1057370.2556762067</v>
      </c>
      <c r="E23" s="29">
        <f t="shared" si="0"/>
        <v>8495561.177680546</v>
      </c>
      <c r="F23" s="97">
        <v>1046352.97</v>
      </c>
      <c r="G23" s="60">
        <v>2500950.5200000005</v>
      </c>
      <c r="H23" s="61">
        <v>1410513.2899999998</v>
      </c>
      <c r="I23" s="61">
        <v>712019.95</v>
      </c>
      <c r="J23" s="62">
        <f t="shared" si="1"/>
        <v>4623483.760000001</v>
      </c>
      <c r="K23" s="98">
        <v>3833300.65</v>
      </c>
      <c r="L23" s="63">
        <v>279918.88</v>
      </c>
      <c r="M23" s="149">
        <v>977641.72</v>
      </c>
      <c r="O23" s="53" t="s">
        <v>8</v>
      </c>
      <c r="P23" s="54" t="s">
        <v>59</v>
      </c>
      <c r="Q23" s="22">
        <v>5253812.914756158</v>
      </c>
      <c r="R23" s="34">
        <v>443140.4370964976</v>
      </c>
      <c r="S23" s="29">
        <f t="shared" si="2"/>
        <v>5696953.351852656</v>
      </c>
      <c r="T23" s="97">
        <v>2630329.79</v>
      </c>
      <c r="U23" s="60">
        <v>1145991.3000000003</v>
      </c>
      <c r="V23" s="61">
        <v>677281.2500000001</v>
      </c>
      <c r="W23" s="61">
        <v>369797.1699999999</v>
      </c>
      <c r="X23" s="62">
        <f t="shared" si="6"/>
        <v>2193069.72</v>
      </c>
      <c r="Y23" s="97">
        <v>2355796.36</v>
      </c>
      <c r="Z23" s="63">
        <v>863893.93</v>
      </c>
      <c r="AB23" s="53" t="s">
        <v>8</v>
      </c>
      <c r="AC23" s="54" t="s">
        <v>59</v>
      </c>
      <c r="AD23" s="111">
        <f>+C23/Q23-1</f>
        <v>0.4157700402907407</v>
      </c>
      <c r="AE23" s="67">
        <f>+D23/R23-1</f>
        <v>1.3860838848384205</v>
      </c>
      <c r="AF23" s="65">
        <f>+E23/S23-1</f>
        <v>0.49124640013381526</v>
      </c>
      <c r="AG23" s="65">
        <f>+F23/T23-1</f>
        <v>-0.6021970423716336</v>
      </c>
      <c r="AH23" s="64">
        <f t="shared" si="3"/>
        <v>1.182346864238847</v>
      </c>
      <c r="AI23" s="66">
        <f t="shared" si="4"/>
        <v>1.08261086513173</v>
      </c>
      <c r="AJ23" s="67">
        <f t="shared" si="5"/>
        <v>0.9254337452068659</v>
      </c>
      <c r="AK23" s="68">
        <f>+J23/X23-1</f>
        <v>1.1082247034079704</v>
      </c>
      <c r="AL23" s="68">
        <f>+K23/Y23-1</f>
        <v>0.627178271894435</v>
      </c>
      <c r="AM23" s="107">
        <f>+L23/Z23-1</f>
        <v>-0.6759800361139243</v>
      </c>
    </row>
    <row r="24" spans="1:39" ht="13.5">
      <c r="A24" s="53" t="s">
        <v>9</v>
      </c>
      <c r="B24" s="54" t="s">
        <v>59</v>
      </c>
      <c r="C24" s="22">
        <v>5884023.494726084</v>
      </c>
      <c r="D24" s="34">
        <v>836438.7916715129</v>
      </c>
      <c r="E24" s="29">
        <f t="shared" si="0"/>
        <v>6720462.286397597</v>
      </c>
      <c r="F24" s="97">
        <v>827723.5</v>
      </c>
      <c r="G24" s="60">
        <v>1630148.2000000002</v>
      </c>
      <c r="H24" s="61">
        <v>566280.4299999999</v>
      </c>
      <c r="I24" s="61">
        <v>799961.9299999998</v>
      </c>
      <c r="J24" s="62">
        <f t="shared" si="1"/>
        <v>2996390.5599999996</v>
      </c>
      <c r="K24" s="98">
        <v>1535172.32</v>
      </c>
      <c r="L24" s="63">
        <v>221431.43</v>
      </c>
      <c r="M24" s="149">
        <v>-372459.58</v>
      </c>
      <c r="O24" s="53" t="s">
        <v>9</v>
      </c>
      <c r="P24" s="54" t="s">
        <v>59</v>
      </c>
      <c r="Q24" s="22">
        <v>4381590.6826077625</v>
      </c>
      <c r="R24" s="34">
        <v>369571.5933879734</v>
      </c>
      <c r="S24" s="29">
        <f t="shared" si="2"/>
        <v>4751162.275995736</v>
      </c>
      <c r="T24" s="97">
        <v>2193650.34</v>
      </c>
      <c r="U24" s="60">
        <v>916930.72</v>
      </c>
      <c r="V24" s="61">
        <v>326693.85000000003</v>
      </c>
      <c r="W24" s="61">
        <v>316981.4</v>
      </c>
      <c r="X24" s="62">
        <f t="shared" si="6"/>
        <v>1560605.9700000002</v>
      </c>
      <c r="Y24" s="97">
        <v>1253308.91</v>
      </c>
      <c r="Z24" s="63">
        <v>720472.8699999999</v>
      </c>
      <c r="AB24" s="53" t="s">
        <v>9</v>
      </c>
      <c r="AC24" s="54" t="s">
        <v>59</v>
      </c>
      <c r="AD24" s="111">
        <f>+C24/Q24-1</f>
        <v>0.34289666035717614</v>
      </c>
      <c r="AE24" s="67">
        <f>+D24/R24-1</f>
        <v>1.2632659182585657</v>
      </c>
      <c r="AF24" s="65">
        <f>+E24/S24-1</f>
        <v>0.41448805492317975</v>
      </c>
      <c r="AG24" s="65">
        <f>+F24/T24-1</f>
        <v>-0.6226730008393224</v>
      </c>
      <c r="AH24" s="64">
        <f t="shared" si="3"/>
        <v>0.7778313720364831</v>
      </c>
      <c r="AI24" s="66">
        <f t="shared" si="4"/>
        <v>0.7333672794881199</v>
      </c>
      <c r="AJ24" s="67">
        <f t="shared" si="5"/>
        <v>1.5236872889071718</v>
      </c>
      <c r="AK24" s="68">
        <f>+J24/X24-1</f>
        <v>0.9200173635116873</v>
      </c>
      <c r="AL24" s="68">
        <f>+K24/Y24-1</f>
        <v>0.22489540108671235</v>
      </c>
      <c r="AM24" s="107">
        <f>+L24/Z24-1</f>
        <v>-0.6926581982191778</v>
      </c>
    </row>
    <row r="25" spans="1:39" ht="13.5">
      <c r="A25" s="53" t="s">
        <v>69</v>
      </c>
      <c r="B25" s="54" t="s">
        <v>62</v>
      </c>
      <c r="C25" s="22">
        <v>2084546.5749553782</v>
      </c>
      <c r="D25" s="34">
        <v>296327.0999684946</v>
      </c>
      <c r="E25" s="29">
        <f t="shared" si="0"/>
        <v>2380873.6749238726</v>
      </c>
      <c r="F25" s="97">
        <v>293239.51</v>
      </c>
      <c r="G25" s="60">
        <v>110506.80999999998</v>
      </c>
      <c r="H25" s="61">
        <v>16060.710000000001</v>
      </c>
      <c r="I25" s="61">
        <v>5637.76</v>
      </c>
      <c r="J25" s="62">
        <f t="shared" si="1"/>
        <v>132205.28</v>
      </c>
      <c r="K25" s="98">
        <v>87204.27</v>
      </c>
      <c r="L25" s="63">
        <v>78447.02</v>
      </c>
      <c r="M25" s="149">
        <v>-658.47</v>
      </c>
      <c r="O25" s="53" t="s">
        <v>69</v>
      </c>
      <c r="P25" s="54" t="s">
        <v>62</v>
      </c>
      <c r="Q25" s="22">
        <v>1496636.2085638118</v>
      </c>
      <c r="R25" s="34">
        <v>126235.94223818956</v>
      </c>
      <c r="S25" s="29">
        <f t="shared" si="2"/>
        <v>1622872.1508020014</v>
      </c>
      <c r="T25" s="97">
        <v>749293.3</v>
      </c>
      <c r="U25" s="60">
        <v>62246.56</v>
      </c>
      <c r="V25" s="61">
        <v>11177.039999999999</v>
      </c>
      <c r="W25" s="61">
        <v>8458.53</v>
      </c>
      <c r="X25" s="62">
        <f t="shared" si="6"/>
        <v>81882.12999999999</v>
      </c>
      <c r="Y25" s="97">
        <v>64560.3</v>
      </c>
      <c r="Z25" s="63">
        <v>246094.60000000003</v>
      </c>
      <c r="AB25" s="53" t="s">
        <v>69</v>
      </c>
      <c r="AC25" s="54" t="s">
        <v>62</v>
      </c>
      <c r="AD25" s="111">
        <f>+C25/Q25-1</f>
        <v>0.39282115655596184</v>
      </c>
      <c r="AE25" s="67">
        <f>+D25/R25-1</f>
        <v>1.347406726757478</v>
      </c>
      <c r="AF25" s="65">
        <f>+E25/S25-1</f>
        <v>0.46707408451570087</v>
      </c>
      <c r="AG25" s="65">
        <f>+F25/T25-1</f>
        <v>-0.6086452261083877</v>
      </c>
      <c r="AH25" s="64">
        <f t="shared" si="3"/>
        <v>0.7753079045653284</v>
      </c>
      <c r="AI25" s="66">
        <f t="shared" si="4"/>
        <v>0.4369376865431278</v>
      </c>
      <c r="AJ25" s="67">
        <f t="shared" si="5"/>
        <v>-0.33348229538702356</v>
      </c>
      <c r="AK25" s="68">
        <f>+J25/X25-1</f>
        <v>0.614580373031332</v>
      </c>
      <c r="AL25" s="68">
        <f>+K25/Y25-1</f>
        <v>0.3507413999005582</v>
      </c>
      <c r="AM25" s="107">
        <f>+L25/Z25-1</f>
        <v>-0.6812322578390586</v>
      </c>
    </row>
    <row r="26" spans="1:39" ht="13.5">
      <c r="A26" s="53" t="s">
        <v>38</v>
      </c>
      <c r="B26" s="54" t="s">
        <v>62</v>
      </c>
      <c r="C26" s="22">
        <v>2411191.980882961</v>
      </c>
      <c r="D26" s="34">
        <v>342761.1240481073</v>
      </c>
      <c r="E26" s="29">
        <f t="shared" si="0"/>
        <v>2753953.104931068</v>
      </c>
      <c r="F26" s="97">
        <v>339189.72</v>
      </c>
      <c r="G26" s="60">
        <v>493677.23999999993</v>
      </c>
      <c r="H26" s="61">
        <v>52034.56999999999</v>
      </c>
      <c r="I26" s="61">
        <v>13635.180000000002</v>
      </c>
      <c r="J26" s="62">
        <f t="shared" si="1"/>
        <v>559346.99</v>
      </c>
      <c r="K26" s="98">
        <v>407198.44</v>
      </c>
      <c r="L26" s="63">
        <v>90739.56000000001</v>
      </c>
      <c r="M26" s="149">
        <v>-15991.45</v>
      </c>
      <c r="O26" s="53" t="s">
        <v>38</v>
      </c>
      <c r="P26" s="54" t="s">
        <v>62</v>
      </c>
      <c r="Q26" s="22">
        <v>1716322.8789619026</v>
      </c>
      <c r="R26" s="34">
        <v>144765.73169282655</v>
      </c>
      <c r="S26" s="29">
        <f t="shared" si="2"/>
        <v>1861088.6106547292</v>
      </c>
      <c r="T26" s="97">
        <v>859279.78</v>
      </c>
      <c r="U26" s="60">
        <v>275311.35000000003</v>
      </c>
      <c r="V26" s="61">
        <v>27534.7</v>
      </c>
      <c r="W26" s="61">
        <v>6188.139999999999</v>
      </c>
      <c r="X26" s="62">
        <f t="shared" si="6"/>
        <v>309034.19000000006</v>
      </c>
      <c r="Y26" s="97">
        <v>299003.23</v>
      </c>
      <c r="Z26" s="63">
        <v>282218.06999999995</v>
      </c>
      <c r="AB26" s="53" t="s">
        <v>38</v>
      </c>
      <c r="AC26" s="54" t="s">
        <v>62</v>
      </c>
      <c r="AD26" s="111">
        <f>+C26/Q26-1</f>
        <v>0.4048591966223405</v>
      </c>
      <c r="AE26" s="67">
        <f>+D26/R26-1</f>
        <v>1.3676951723312558</v>
      </c>
      <c r="AF26" s="65">
        <f>+E26/S26-1</f>
        <v>0.47975388660415796</v>
      </c>
      <c r="AG26" s="65">
        <f>+F26/T26-1</f>
        <v>-0.605262770177136</v>
      </c>
      <c r="AH26" s="64">
        <f t="shared" si="3"/>
        <v>0.7931597807355195</v>
      </c>
      <c r="AI26" s="66">
        <f t="shared" si="4"/>
        <v>0.8897816210091263</v>
      </c>
      <c r="AJ26" s="67">
        <f t="shared" si="5"/>
        <v>1.2034375434298519</v>
      </c>
      <c r="AK26" s="68">
        <f>+J26/X26-1</f>
        <v>0.8099841638881442</v>
      </c>
      <c r="AL26" s="68">
        <f>+K26/Y26-1</f>
        <v>0.36185298065174765</v>
      </c>
      <c r="AM26" s="107">
        <f>+L26/Z26-1</f>
        <v>-0.6784771435790768</v>
      </c>
    </row>
    <row r="27" spans="1:39" ht="13.5">
      <c r="A27" s="53" t="s">
        <v>70</v>
      </c>
      <c r="B27" s="54" t="s">
        <v>59</v>
      </c>
      <c r="C27" s="22">
        <v>7775830.816158159</v>
      </c>
      <c r="D27" s="34">
        <v>1105367.1926937508</v>
      </c>
      <c r="E27" s="29">
        <f t="shared" si="0"/>
        <v>8881198.00885191</v>
      </c>
      <c r="F27" s="97">
        <v>1093849.8</v>
      </c>
      <c r="G27" s="60">
        <v>1811621.8700000003</v>
      </c>
      <c r="H27" s="61">
        <v>528932.68</v>
      </c>
      <c r="I27" s="61">
        <v>414844.38</v>
      </c>
      <c r="J27" s="62">
        <f t="shared" si="1"/>
        <v>2755398.93</v>
      </c>
      <c r="K27" s="98">
        <v>1694568.71</v>
      </c>
      <c r="L27" s="63">
        <v>292625.18</v>
      </c>
      <c r="M27" s="149">
        <v>-275335.06</v>
      </c>
      <c r="O27" s="53" t="s">
        <v>70</v>
      </c>
      <c r="P27" s="54" t="s">
        <v>59</v>
      </c>
      <c r="Q27" s="22">
        <v>5489538.856704005</v>
      </c>
      <c r="R27" s="34">
        <v>463023.0820716092</v>
      </c>
      <c r="S27" s="29">
        <f t="shared" si="2"/>
        <v>5952561.938775614</v>
      </c>
      <c r="T27" s="97">
        <v>2748346.35</v>
      </c>
      <c r="U27" s="60">
        <v>1021953.8300000001</v>
      </c>
      <c r="V27" s="61">
        <v>314058.6399999999</v>
      </c>
      <c r="W27" s="61">
        <v>310167.97</v>
      </c>
      <c r="X27" s="62">
        <f t="shared" si="6"/>
        <v>1646180.44</v>
      </c>
      <c r="Y27" s="97">
        <v>1380905.04</v>
      </c>
      <c r="Z27" s="63">
        <v>902654.76</v>
      </c>
      <c r="AB27" s="53" t="s">
        <v>70</v>
      </c>
      <c r="AC27" s="54" t="s">
        <v>59</v>
      </c>
      <c r="AD27" s="111">
        <f>+C27/Q27-1</f>
        <v>0.41648160603910456</v>
      </c>
      <c r="AE27" s="67">
        <f>+D27/R27-1</f>
        <v>1.3872831301373423</v>
      </c>
      <c r="AF27" s="65">
        <f>+E27/S27-1</f>
        <v>0.49199590028603524</v>
      </c>
      <c r="AG27" s="65">
        <f>+F27/T27-1</f>
        <v>-0.6019971063690717</v>
      </c>
      <c r="AH27" s="64">
        <f t="shared" si="3"/>
        <v>0.772704222851242</v>
      </c>
      <c r="AI27" s="66">
        <f t="shared" si="4"/>
        <v>0.6841844567625976</v>
      </c>
      <c r="AJ27" s="67">
        <f t="shared" si="5"/>
        <v>0.33748297736868205</v>
      </c>
      <c r="AK27" s="68">
        <f>+J27/X27-1</f>
        <v>0.6738134308047059</v>
      </c>
      <c r="AL27" s="68">
        <f>+K27/Y27-1</f>
        <v>0.2271435478286037</v>
      </c>
      <c r="AM27" s="107">
        <f>+L27/Z27-1</f>
        <v>-0.6758171640284709</v>
      </c>
    </row>
    <row r="28" spans="1:39" ht="13.5">
      <c r="A28" s="53" t="s">
        <v>10</v>
      </c>
      <c r="B28" s="54" t="s">
        <v>62</v>
      </c>
      <c r="C28" s="22">
        <v>5752970.873617163</v>
      </c>
      <c r="D28" s="34">
        <v>817809.108064032</v>
      </c>
      <c r="E28" s="29">
        <f t="shared" si="0"/>
        <v>6570779.981681195</v>
      </c>
      <c r="F28" s="97">
        <v>809287.93</v>
      </c>
      <c r="G28" s="60">
        <v>1895310.0000000005</v>
      </c>
      <c r="H28" s="61">
        <v>330580.5899999999</v>
      </c>
      <c r="I28" s="61">
        <v>377150.39999999997</v>
      </c>
      <c r="J28" s="62">
        <f t="shared" si="1"/>
        <v>2603040.99</v>
      </c>
      <c r="K28" s="98">
        <v>1667991.52</v>
      </c>
      <c r="L28" s="63">
        <v>216499.59999999995</v>
      </c>
      <c r="M28" s="149">
        <v>-40872.25</v>
      </c>
      <c r="O28" s="53" t="s">
        <v>10</v>
      </c>
      <c r="P28" s="54" t="s">
        <v>62</v>
      </c>
      <c r="Q28" s="22">
        <v>4075183.2050169166</v>
      </c>
      <c r="R28" s="34">
        <v>343727.21222093946</v>
      </c>
      <c r="S28" s="29">
        <f t="shared" si="2"/>
        <v>4418910.417237856</v>
      </c>
      <c r="T28" s="97">
        <v>2040246.95</v>
      </c>
      <c r="U28" s="60">
        <v>1051944.8699999999</v>
      </c>
      <c r="V28" s="61">
        <v>178027.81000000003</v>
      </c>
      <c r="W28" s="61">
        <v>336562.84</v>
      </c>
      <c r="X28" s="62">
        <f t="shared" si="6"/>
        <v>1566535.52</v>
      </c>
      <c r="Y28" s="97">
        <v>1245870.67</v>
      </c>
      <c r="Z28" s="63">
        <v>670089.72</v>
      </c>
      <c r="AB28" s="53" t="s">
        <v>10</v>
      </c>
      <c r="AC28" s="54" t="s">
        <v>62</v>
      </c>
      <c r="AD28" s="111">
        <f>+C28/Q28-1</f>
        <v>0.41170852552953674</v>
      </c>
      <c r="AE28" s="67">
        <f>+D28/R28-1</f>
        <v>1.3792387654730236</v>
      </c>
      <c r="AF28" s="65">
        <f>+E28/S28-1</f>
        <v>0.4869683612614204</v>
      </c>
      <c r="AG28" s="65">
        <f>+F28/T28-1</f>
        <v>-0.6033382478527906</v>
      </c>
      <c r="AH28" s="64">
        <f t="shared" si="3"/>
        <v>0.8017198943134736</v>
      </c>
      <c r="AI28" s="66">
        <f t="shared" si="4"/>
        <v>0.8569042106398987</v>
      </c>
      <c r="AJ28" s="67">
        <f t="shared" si="5"/>
        <v>0.12059429971532198</v>
      </c>
      <c r="AK28" s="68">
        <f>+J28/X28-1</f>
        <v>0.6616546237010956</v>
      </c>
      <c r="AL28" s="68">
        <f>+K28/Y28-1</f>
        <v>0.33881594628116596</v>
      </c>
      <c r="AM28" s="107">
        <f>+L28/Z28-1</f>
        <v>-0.6769095338457065</v>
      </c>
    </row>
    <row r="29" spans="1:39" ht="13.5">
      <c r="A29" s="53" t="s">
        <v>11</v>
      </c>
      <c r="B29" s="54" t="s">
        <v>63</v>
      </c>
      <c r="C29" s="22">
        <v>2662176.8437880054</v>
      </c>
      <c r="D29" s="34">
        <v>378439.68237546645</v>
      </c>
      <c r="E29" s="29">
        <f t="shared" si="0"/>
        <v>3040616.526163472</v>
      </c>
      <c r="F29" s="97">
        <v>374496.52</v>
      </c>
      <c r="G29" s="60">
        <v>265010.2199999999</v>
      </c>
      <c r="H29" s="61">
        <v>59857.52999999999</v>
      </c>
      <c r="I29" s="61">
        <v>54471.61000000001</v>
      </c>
      <c r="J29" s="62">
        <f t="shared" si="1"/>
        <v>379339.35999999987</v>
      </c>
      <c r="K29" s="98">
        <v>242674.89</v>
      </c>
      <c r="L29" s="63">
        <v>100184.78</v>
      </c>
      <c r="M29" s="149">
        <v>-108835.9</v>
      </c>
      <c r="O29" s="53" t="s">
        <v>11</v>
      </c>
      <c r="P29" s="54" t="s">
        <v>63</v>
      </c>
      <c r="Q29" s="22">
        <v>1922416.9463517251</v>
      </c>
      <c r="R29" s="34">
        <v>162149.03341824774</v>
      </c>
      <c r="S29" s="29">
        <f t="shared" si="2"/>
        <v>2084565.9797699729</v>
      </c>
      <c r="T29" s="97">
        <v>962461.1</v>
      </c>
      <c r="U29" s="60">
        <v>146307.21999999997</v>
      </c>
      <c r="V29" s="61">
        <v>26536.34</v>
      </c>
      <c r="W29" s="61">
        <v>29713.910000000003</v>
      </c>
      <c r="X29" s="62">
        <f t="shared" si="6"/>
        <v>202557.46999999997</v>
      </c>
      <c r="Y29" s="97">
        <v>189271.17</v>
      </c>
      <c r="Z29" s="63">
        <v>316106.51</v>
      </c>
      <c r="AB29" s="53" t="s">
        <v>11</v>
      </c>
      <c r="AC29" s="54" t="s">
        <v>63</v>
      </c>
      <c r="AD29" s="111">
        <f>+C29/Q29-1</f>
        <v>0.38480720784331557</v>
      </c>
      <c r="AE29" s="67">
        <f>+D29/R29-1</f>
        <v>1.3339003285904143</v>
      </c>
      <c r="AF29" s="65">
        <f>+E29/S29-1</f>
        <v>0.45863290280646196</v>
      </c>
      <c r="AG29" s="65">
        <f>+F29/T29-1</f>
        <v>-0.6108969806675824</v>
      </c>
      <c r="AH29" s="64">
        <f t="shared" si="3"/>
        <v>0.8113270144836322</v>
      </c>
      <c r="AI29" s="66">
        <f t="shared" si="4"/>
        <v>1.2556814541869747</v>
      </c>
      <c r="AJ29" s="67">
        <f t="shared" si="5"/>
        <v>0.8332023621260212</v>
      </c>
      <c r="AK29" s="68">
        <f>+J29/X29-1</f>
        <v>0.8727492992482575</v>
      </c>
      <c r="AL29" s="68">
        <f>+K29/Y29-1</f>
        <v>0.2821545404934096</v>
      </c>
      <c r="AM29" s="107">
        <f>+L29/Z29-1</f>
        <v>-0.6830663816445919</v>
      </c>
    </row>
    <row r="30" spans="1:39" ht="13.5">
      <c r="A30" s="53" t="s">
        <v>12</v>
      </c>
      <c r="B30" s="54" t="s">
        <v>59</v>
      </c>
      <c r="C30" s="22">
        <v>2957265.5506845573</v>
      </c>
      <c r="D30" s="34">
        <v>420387.7884042224</v>
      </c>
      <c r="E30" s="29">
        <f t="shared" si="0"/>
        <v>3377653.33908878</v>
      </c>
      <c r="F30" s="97">
        <v>416007.55</v>
      </c>
      <c r="G30" s="60">
        <v>380466.24000000005</v>
      </c>
      <c r="H30" s="61">
        <v>142630.9</v>
      </c>
      <c r="I30" s="61">
        <v>110204.26</v>
      </c>
      <c r="J30" s="62">
        <f t="shared" si="1"/>
        <v>633301.4</v>
      </c>
      <c r="K30" s="98">
        <v>420944.74</v>
      </c>
      <c r="L30" s="63">
        <v>111289.77</v>
      </c>
      <c r="M30" s="149">
        <v>-148767.48</v>
      </c>
      <c r="O30" s="53" t="s">
        <v>12</v>
      </c>
      <c r="P30" s="54" t="s">
        <v>59</v>
      </c>
      <c r="Q30" s="22">
        <v>2091116.2525765745</v>
      </c>
      <c r="R30" s="34">
        <v>176378.22001307062</v>
      </c>
      <c r="S30" s="29">
        <f t="shared" si="2"/>
        <v>2267494.472589645</v>
      </c>
      <c r="T30" s="97">
        <v>1046920.68</v>
      </c>
      <c r="U30" s="60">
        <v>209145.92</v>
      </c>
      <c r="V30" s="61">
        <v>90407.73999999998</v>
      </c>
      <c r="W30" s="61">
        <v>110287.77</v>
      </c>
      <c r="X30" s="62">
        <f t="shared" si="6"/>
        <v>409841.43</v>
      </c>
      <c r="Y30" s="97">
        <v>340327.96</v>
      </c>
      <c r="Z30" s="63">
        <v>343846.02</v>
      </c>
      <c r="AB30" s="53" t="s">
        <v>12</v>
      </c>
      <c r="AC30" s="54" t="s">
        <v>59</v>
      </c>
      <c r="AD30" s="111">
        <f>+C30/Q30-1</f>
        <v>0.41420427823692485</v>
      </c>
      <c r="AE30" s="67">
        <f>+D30/R30-1</f>
        <v>1.3834450102346496</v>
      </c>
      <c r="AF30" s="65">
        <f>+E30/S30-1</f>
        <v>0.4895971654701552</v>
      </c>
      <c r="AG30" s="65">
        <f>+F30/T30-1</f>
        <v>-0.602636992517905</v>
      </c>
      <c r="AH30" s="64">
        <f t="shared" si="3"/>
        <v>0.8191425393333038</v>
      </c>
      <c r="AI30" s="66">
        <f t="shared" si="4"/>
        <v>0.5776403657474463</v>
      </c>
      <c r="AJ30" s="67">
        <f t="shared" si="5"/>
        <v>-0.0007572009117602363</v>
      </c>
      <c r="AK30" s="68">
        <f>+J30/X30-1</f>
        <v>0.5452351901075496</v>
      </c>
      <c r="AL30" s="68">
        <f>+K30/Y30-1</f>
        <v>0.23687968511314783</v>
      </c>
      <c r="AM30" s="107">
        <f>+L30/Z30-1</f>
        <v>-0.6763383505209687</v>
      </c>
    </row>
    <row r="31" spans="1:39" ht="13.5">
      <c r="A31" s="53" t="s">
        <v>71</v>
      </c>
      <c r="B31" s="54" t="s">
        <v>59</v>
      </c>
      <c r="C31" s="22">
        <v>4229017.307113297</v>
      </c>
      <c r="D31" s="34">
        <v>601172.6719803713</v>
      </c>
      <c r="E31" s="29">
        <f t="shared" si="0"/>
        <v>4830189.979093669</v>
      </c>
      <c r="F31" s="97">
        <v>594908.74</v>
      </c>
      <c r="G31" s="60">
        <v>887649.9199999999</v>
      </c>
      <c r="H31" s="61">
        <v>354287.4600000001</v>
      </c>
      <c r="I31" s="61">
        <v>240118.19999999998</v>
      </c>
      <c r="J31" s="62">
        <f t="shared" si="1"/>
        <v>1482055.5799999998</v>
      </c>
      <c r="K31" s="98">
        <v>1214107.15</v>
      </c>
      <c r="L31" s="63">
        <v>159149.16</v>
      </c>
      <c r="M31" s="149">
        <v>470712.9</v>
      </c>
      <c r="O31" s="53" t="s">
        <v>71</v>
      </c>
      <c r="P31" s="54" t="s">
        <v>59</v>
      </c>
      <c r="Q31" s="22">
        <v>3044833.6912056585</v>
      </c>
      <c r="R31" s="34">
        <v>256820.89459587116</v>
      </c>
      <c r="S31" s="29">
        <f t="shared" si="2"/>
        <v>3301654.5858015297</v>
      </c>
      <c r="T31" s="97">
        <v>1524400.83</v>
      </c>
      <c r="U31" s="60">
        <v>425843.77</v>
      </c>
      <c r="V31" s="61">
        <v>223330.38000000003</v>
      </c>
      <c r="W31" s="61">
        <v>221667.81999999998</v>
      </c>
      <c r="X31" s="62">
        <f t="shared" si="6"/>
        <v>870841.97</v>
      </c>
      <c r="Y31" s="97">
        <v>757852.05</v>
      </c>
      <c r="Z31" s="63">
        <v>500667.4900000001</v>
      </c>
      <c r="AB31" s="53" t="s">
        <v>71</v>
      </c>
      <c r="AC31" s="54" t="s">
        <v>59</v>
      </c>
      <c r="AD31" s="111">
        <f>+C31/Q31-1</f>
        <v>0.38891569655442804</v>
      </c>
      <c r="AE31" s="67">
        <f>+D31/R31-1</f>
        <v>1.3408246160280926</v>
      </c>
      <c r="AF31" s="65">
        <f>+E31/S31-1</f>
        <v>0.46296041986507896</v>
      </c>
      <c r="AG31" s="65">
        <f>+F31/T31-1</f>
        <v>-0.609742576694871</v>
      </c>
      <c r="AH31" s="64">
        <f t="shared" si="3"/>
        <v>1.0844497032327136</v>
      </c>
      <c r="AI31" s="66">
        <f t="shared" si="4"/>
        <v>0.5863827393299561</v>
      </c>
      <c r="AJ31" s="67">
        <f t="shared" si="5"/>
        <v>0.08323436392345984</v>
      </c>
      <c r="AK31" s="68">
        <f>+J31/X31-1</f>
        <v>0.7018651271481551</v>
      </c>
      <c r="AL31" s="68">
        <f>+K31/Y31-1</f>
        <v>0.6020371654335432</v>
      </c>
      <c r="AM31" s="107">
        <f>+L31/Z31-1</f>
        <v>-0.6821260353852814</v>
      </c>
    </row>
    <row r="32" spans="1:39" ht="13.5">
      <c r="A32" s="53" t="s">
        <v>40</v>
      </c>
      <c r="B32" s="54" t="s">
        <v>62</v>
      </c>
      <c r="C32" s="22">
        <v>2114592.580947689</v>
      </c>
      <c r="D32" s="34">
        <v>300598.2666232996</v>
      </c>
      <c r="E32" s="29">
        <f t="shared" si="0"/>
        <v>2415190.8475709883</v>
      </c>
      <c r="F32" s="97">
        <v>297466.18</v>
      </c>
      <c r="G32" s="60">
        <v>122760.66</v>
      </c>
      <c r="H32" s="61">
        <v>19425.399999999998</v>
      </c>
      <c r="I32" s="61">
        <v>4432.03</v>
      </c>
      <c r="J32" s="62">
        <f t="shared" si="1"/>
        <v>146618.09</v>
      </c>
      <c r="K32" s="98">
        <v>107844.56</v>
      </c>
      <c r="L32" s="63">
        <v>79577.75000000003</v>
      </c>
      <c r="M32" s="149">
        <v>-20271.51</v>
      </c>
      <c r="O32" s="53" t="s">
        <v>40</v>
      </c>
      <c r="P32" s="54" t="s">
        <v>62</v>
      </c>
      <c r="Q32" s="22">
        <v>1529469.8962748973</v>
      </c>
      <c r="R32" s="34">
        <v>129005.34704187312</v>
      </c>
      <c r="S32" s="29">
        <f t="shared" si="2"/>
        <v>1658475.2433167703</v>
      </c>
      <c r="T32" s="97">
        <v>765731.53</v>
      </c>
      <c r="U32" s="60">
        <v>69536.06</v>
      </c>
      <c r="V32" s="61">
        <v>18016.020000000004</v>
      </c>
      <c r="W32" s="61">
        <v>2189.08</v>
      </c>
      <c r="X32" s="62">
        <f t="shared" si="6"/>
        <v>89741.16</v>
      </c>
      <c r="Y32" s="97">
        <v>86875.05</v>
      </c>
      <c r="Z32" s="63">
        <v>251493.47999999998</v>
      </c>
      <c r="AB32" s="53" t="s">
        <v>40</v>
      </c>
      <c r="AC32" s="54" t="s">
        <v>62</v>
      </c>
      <c r="AD32" s="111">
        <f>+C32/Q32-1</f>
        <v>0.38256567592333</v>
      </c>
      <c r="AE32" s="67">
        <f>+D32/R32-1</f>
        <v>1.330122537678459</v>
      </c>
      <c r="AF32" s="65">
        <f>+E32/S32-1</f>
        <v>0.45627187219320153</v>
      </c>
      <c r="AG32" s="65">
        <f>+F32/T32-1</f>
        <v>-0.6115267971269251</v>
      </c>
      <c r="AH32" s="64">
        <f t="shared" si="3"/>
        <v>0.7654244430875148</v>
      </c>
      <c r="AI32" s="66">
        <f t="shared" si="4"/>
        <v>0.07822926484317816</v>
      </c>
      <c r="AJ32" s="67">
        <f t="shared" si="5"/>
        <v>1.0246085113380965</v>
      </c>
      <c r="AK32" s="68">
        <f>+J32/X32-1</f>
        <v>0.6337886650896867</v>
      </c>
      <c r="AL32" s="68">
        <f>+K32/Y32-1</f>
        <v>0.24137551575509875</v>
      </c>
      <c r="AM32" s="107">
        <f>+L32/Z32-1</f>
        <v>-0.6835792721147282</v>
      </c>
    </row>
    <row r="33" spans="1:39" ht="13.5">
      <c r="A33" s="53" t="s">
        <v>72</v>
      </c>
      <c r="B33" s="71" t="s">
        <v>59</v>
      </c>
      <c r="C33" s="23">
        <v>3476062.718398163</v>
      </c>
      <c r="D33" s="35">
        <v>494136.9969982939</v>
      </c>
      <c r="E33" s="30">
        <f t="shared" si="0"/>
        <v>3970199.715396457</v>
      </c>
      <c r="F33" s="97">
        <v>488988.33</v>
      </c>
      <c r="G33" s="60">
        <v>531389.8400000001</v>
      </c>
      <c r="H33" s="61">
        <v>142951.34</v>
      </c>
      <c r="I33" s="61">
        <v>159451.54000000004</v>
      </c>
      <c r="J33" s="62">
        <f t="shared" si="1"/>
        <v>833792.7200000001</v>
      </c>
      <c r="K33" s="98">
        <v>566142.27</v>
      </c>
      <c r="L33" s="63">
        <v>130813.48999999998</v>
      </c>
      <c r="M33" s="149">
        <v>99052.89</v>
      </c>
      <c r="O33" s="53" t="s">
        <v>72</v>
      </c>
      <c r="P33" s="71" t="s">
        <v>59</v>
      </c>
      <c r="Q33" s="23">
        <v>2543024.9939248273</v>
      </c>
      <c r="R33" s="35">
        <v>214495.1153837325</v>
      </c>
      <c r="S33" s="30">
        <f t="shared" si="2"/>
        <v>2757520.10930856</v>
      </c>
      <c r="T33" s="97">
        <v>1273169.5</v>
      </c>
      <c r="U33" s="60">
        <v>276426.73000000004</v>
      </c>
      <c r="V33" s="61">
        <v>95772.68999999999</v>
      </c>
      <c r="W33" s="61">
        <v>143384.62</v>
      </c>
      <c r="X33" s="62">
        <f t="shared" si="6"/>
        <v>515584.04000000004</v>
      </c>
      <c r="Y33" s="97">
        <v>384333.33</v>
      </c>
      <c r="Z33" s="63">
        <v>418154.2</v>
      </c>
      <c r="AB33" s="53" t="s">
        <v>72</v>
      </c>
      <c r="AC33" s="54" t="s">
        <v>59</v>
      </c>
      <c r="AD33" s="111">
        <f>+C33/Q33-1</f>
        <v>0.3669007291325572</v>
      </c>
      <c r="AE33" s="67">
        <f>+D33/R33-1</f>
        <v>1.3037214442589105</v>
      </c>
      <c r="AF33" s="65">
        <f>+E33/S33-1</f>
        <v>0.4397718087328737</v>
      </c>
      <c r="AG33" s="65">
        <f>+F33/T33-1</f>
        <v>-0.6159283347582549</v>
      </c>
      <c r="AH33" s="64">
        <f t="shared" si="3"/>
        <v>0.9223533122140539</v>
      </c>
      <c r="AI33" s="66">
        <f t="shared" si="4"/>
        <v>0.4926106805603978</v>
      </c>
      <c r="AJ33" s="67">
        <f t="shared" si="5"/>
        <v>0.11205469596390483</v>
      </c>
      <c r="AK33" s="68">
        <f>+J33/X33-1</f>
        <v>0.6171810128180073</v>
      </c>
      <c r="AL33" s="68">
        <f>+K33/Y33-1</f>
        <v>0.4730501515442338</v>
      </c>
      <c r="AM33" s="107">
        <f>+L33/Z33-1</f>
        <v>-0.6871644718622939</v>
      </c>
    </row>
    <row r="34" spans="1:39" ht="13.5">
      <c r="A34" s="53" t="s">
        <v>73</v>
      </c>
      <c r="B34" s="54" t="s">
        <v>59</v>
      </c>
      <c r="C34" s="22">
        <v>2378754.04424601</v>
      </c>
      <c r="D34" s="34">
        <v>338149.9343495538</v>
      </c>
      <c r="E34" s="29">
        <f t="shared" si="0"/>
        <v>2716903.9785955637</v>
      </c>
      <c r="F34" s="97">
        <v>334626.58</v>
      </c>
      <c r="G34" s="60">
        <v>175925.94</v>
      </c>
      <c r="H34" s="61">
        <v>52203.01</v>
      </c>
      <c r="I34" s="61">
        <v>72219.91</v>
      </c>
      <c r="J34" s="62">
        <f t="shared" si="1"/>
        <v>300348.86</v>
      </c>
      <c r="K34" s="98">
        <v>183874.24</v>
      </c>
      <c r="L34" s="63">
        <v>89518.82999999999</v>
      </c>
      <c r="M34" s="149">
        <v>-19801.17</v>
      </c>
      <c r="O34" s="53" t="s">
        <v>73</v>
      </c>
      <c r="P34" s="54" t="s">
        <v>59</v>
      </c>
      <c r="Q34" s="22">
        <v>1722243.2127166155</v>
      </c>
      <c r="R34" s="34">
        <v>145265.09079266276</v>
      </c>
      <c r="S34" s="29">
        <f t="shared" si="2"/>
        <v>1867508.3035092782</v>
      </c>
      <c r="T34" s="97">
        <v>862243.8</v>
      </c>
      <c r="U34" s="60">
        <v>95983.62</v>
      </c>
      <c r="V34" s="61">
        <v>27533.220000000005</v>
      </c>
      <c r="W34" s="61">
        <v>44924.37</v>
      </c>
      <c r="X34" s="62">
        <f t="shared" si="6"/>
        <v>168441.21</v>
      </c>
      <c r="Y34" s="97">
        <v>142646.56</v>
      </c>
      <c r="Z34" s="63">
        <v>283191.55</v>
      </c>
      <c r="AB34" s="53" t="s">
        <v>73</v>
      </c>
      <c r="AC34" s="54" t="s">
        <v>59</v>
      </c>
      <c r="AD34" s="111">
        <f>+C34/Q34-1</f>
        <v>0.3811951916441776</v>
      </c>
      <c r="AE34" s="67">
        <f>+D34/R34-1</f>
        <v>1.327812776658062</v>
      </c>
      <c r="AF34" s="65">
        <f>+E34/S34-1</f>
        <v>0.45482832579119803</v>
      </c>
      <c r="AG34" s="65">
        <f>+F34/T34-1</f>
        <v>-0.6119118745765408</v>
      </c>
      <c r="AH34" s="64">
        <f t="shared" si="3"/>
        <v>0.8328746092302</v>
      </c>
      <c r="AI34" s="66">
        <f t="shared" si="4"/>
        <v>0.8960009036356806</v>
      </c>
      <c r="AJ34" s="67">
        <f t="shared" si="5"/>
        <v>0.6075887096469021</v>
      </c>
      <c r="AK34" s="68">
        <f>+J34/X34-1</f>
        <v>0.7831079460899146</v>
      </c>
      <c r="AL34" s="68">
        <f>+K34/Y34-1</f>
        <v>0.28901979830428437</v>
      </c>
      <c r="AM34" s="107">
        <f>+L34/Z34-1</f>
        <v>-0.6838930045758781</v>
      </c>
    </row>
    <row r="35" spans="1:39" ht="13.5">
      <c r="A35" s="53" t="s">
        <v>13</v>
      </c>
      <c r="B35" s="54" t="s">
        <v>59</v>
      </c>
      <c r="C35" s="22">
        <v>10671409.734428335</v>
      </c>
      <c r="D35" s="34">
        <v>1516985.9657591975</v>
      </c>
      <c r="E35" s="29">
        <f t="shared" si="0"/>
        <v>12188395.700187532</v>
      </c>
      <c r="F35" s="97">
        <v>1501179.7</v>
      </c>
      <c r="G35" s="60">
        <v>4464927.96</v>
      </c>
      <c r="H35" s="61">
        <v>1464184.9999999998</v>
      </c>
      <c r="I35" s="61">
        <v>1505456.1800000002</v>
      </c>
      <c r="J35" s="62">
        <f t="shared" si="1"/>
        <v>7434569.140000001</v>
      </c>
      <c r="K35" s="98">
        <v>4899959.16</v>
      </c>
      <c r="L35" s="63">
        <v>401593.5200000001</v>
      </c>
      <c r="M35" s="149">
        <v>-565438.7</v>
      </c>
      <c r="O35" s="53" t="s">
        <v>13</v>
      </c>
      <c r="P35" s="54" t="s">
        <v>59</v>
      </c>
      <c r="Q35" s="22">
        <v>7372144.579133733</v>
      </c>
      <c r="R35" s="34">
        <v>621814.1803185093</v>
      </c>
      <c r="S35" s="29">
        <f t="shared" si="2"/>
        <v>7993958.759452242</v>
      </c>
      <c r="T35" s="97">
        <v>3690875.9</v>
      </c>
      <c r="U35" s="60">
        <v>2424083.41</v>
      </c>
      <c r="V35" s="61">
        <v>889719.86</v>
      </c>
      <c r="W35" s="61">
        <v>839123</v>
      </c>
      <c r="X35" s="62">
        <f t="shared" si="6"/>
        <v>4152926.27</v>
      </c>
      <c r="Y35" s="97">
        <v>3793854.16</v>
      </c>
      <c r="Z35" s="63">
        <v>1212215.05</v>
      </c>
      <c r="AB35" s="53" t="s">
        <v>13</v>
      </c>
      <c r="AC35" s="54" t="s">
        <v>59</v>
      </c>
      <c r="AD35" s="111">
        <f>+C35/Q35-1</f>
        <v>0.4475312603923842</v>
      </c>
      <c r="AE35" s="67">
        <f>+D35/R35-1</f>
        <v>1.4396130126562214</v>
      </c>
      <c r="AF35" s="65">
        <f>+E35/S35-1</f>
        <v>0.5247008480967819</v>
      </c>
      <c r="AG35" s="65">
        <f>+F35/T35-1</f>
        <v>-0.5932727784209705</v>
      </c>
      <c r="AH35" s="64">
        <f t="shared" si="3"/>
        <v>0.8419036001735598</v>
      </c>
      <c r="AI35" s="66">
        <f t="shared" si="4"/>
        <v>0.6456696830393331</v>
      </c>
      <c r="AJ35" s="67">
        <f t="shared" si="5"/>
        <v>0.7940828460189986</v>
      </c>
      <c r="AK35" s="68">
        <f>+J35/X35-1</f>
        <v>0.7902001279690429</v>
      </c>
      <c r="AL35" s="68">
        <f>+K35/Y35-1</f>
        <v>0.29155179755249216</v>
      </c>
      <c r="AM35" s="107">
        <f>+L35/Z35-1</f>
        <v>-0.6687109931525763</v>
      </c>
    </row>
    <row r="36" spans="1:39" ht="13.5">
      <c r="A36" s="53" t="s">
        <v>74</v>
      </c>
      <c r="B36" s="54" t="s">
        <v>62</v>
      </c>
      <c r="C36" s="22">
        <v>21916589.077701457</v>
      </c>
      <c r="D36" s="34">
        <v>3115535.7048021234</v>
      </c>
      <c r="E36" s="29">
        <f t="shared" si="0"/>
        <v>25032124.78250358</v>
      </c>
      <c r="F36" s="97">
        <v>3083073.33</v>
      </c>
      <c r="G36" s="60">
        <v>7343116.709999999</v>
      </c>
      <c r="H36" s="61">
        <v>3690476.0700000008</v>
      </c>
      <c r="I36" s="61">
        <v>3363455.42</v>
      </c>
      <c r="J36" s="62">
        <f t="shared" si="1"/>
        <v>14397048.2</v>
      </c>
      <c r="K36" s="98">
        <v>8106377.08</v>
      </c>
      <c r="L36" s="63">
        <v>824779.4899999999</v>
      </c>
      <c r="M36" s="149">
        <v>-2341759.06</v>
      </c>
      <c r="O36" s="53" t="s">
        <v>74</v>
      </c>
      <c r="P36" s="54" t="s">
        <v>62</v>
      </c>
      <c r="Q36" s="22">
        <v>15395495.665501406</v>
      </c>
      <c r="R36" s="34">
        <v>1298555.3138684938</v>
      </c>
      <c r="S36" s="29">
        <f t="shared" si="2"/>
        <v>16694050.979369901</v>
      </c>
      <c r="T36" s="97">
        <v>7707779.37</v>
      </c>
      <c r="U36" s="60">
        <v>4035430.13</v>
      </c>
      <c r="V36" s="61">
        <v>1949517.81</v>
      </c>
      <c r="W36" s="61">
        <v>1795434.0699999996</v>
      </c>
      <c r="X36" s="62">
        <f t="shared" si="6"/>
        <v>7780382.009999999</v>
      </c>
      <c r="Y36" s="97">
        <v>6518268.38</v>
      </c>
      <c r="Z36" s="63">
        <v>2531509.1399999997</v>
      </c>
      <c r="AB36" s="53" t="s">
        <v>74</v>
      </c>
      <c r="AC36" s="54" t="s">
        <v>62</v>
      </c>
      <c r="AD36" s="111">
        <f>+C36/Q36-1</f>
        <v>0.4235715142847054</v>
      </c>
      <c r="AE36" s="67">
        <f>+D36/R36-1</f>
        <v>1.3992321863600163</v>
      </c>
      <c r="AF36" s="65">
        <f>+E36/S36-1</f>
        <v>0.4994637798481425</v>
      </c>
      <c r="AG36" s="65">
        <f>+F36/T36-1</f>
        <v>-0.6000049843149571</v>
      </c>
      <c r="AH36" s="64">
        <f t="shared" si="3"/>
        <v>0.819661466917778</v>
      </c>
      <c r="AI36" s="66">
        <f t="shared" si="4"/>
        <v>0.8930199309130706</v>
      </c>
      <c r="AJ36" s="67">
        <f t="shared" si="5"/>
        <v>0.8733383064297096</v>
      </c>
      <c r="AK36" s="68">
        <f>+J36/X36-1</f>
        <v>0.8504294752488639</v>
      </c>
      <c r="AL36" s="68">
        <f>+K36/Y36-1</f>
        <v>0.24363966124389624</v>
      </c>
      <c r="AM36" s="107">
        <f>+L36/Z36-1</f>
        <v>-0.674194543891712</v>
      </c>
    </row>
    <row r="37" spans="1:39" ht="13.5">
      <c r="A37" s="53" t="s">
        <v>14</v>
      </c>
      <c r="B37" s="54" t="s">
        <v>62</v>
      </c>
      <c r="C37" s="22">
        <v>3085464.6404981194</v>
      </c>
      <c r="D37" s="34">
        <v>438611.8304858279</v>
      </c>
      <c r="E37" s="29">
        <f t="shared" si="0"/>
        <v>3524076.470983947</v>
      </c>
      <c r="F37" s="97">
        <v>434041.71</v>
      </c>
      <c r="G37" s="60">
        <v>449718.18000000005</v>
      </c>
      <c r="H37" s="61">
        <v>140682.71</v>
      </c>
      <c r="I37" s="61">
        <v>149153.18</v>
      </c>
      <c r="J37" s="62">
        <f t="shared" si="1"/>
        <v>739554.0700000001</v>
      </c>
      <c r="K37" s="98">
        <v>513525.39</v>
      </c>
      <c r="L37" s="63">
        <v>116114.23</v>
      </c>
      <c r="M37" s="149">
        <v>-150178.49</v>
      </c>
      <c r="O37" s="53" t="s">
        <v>14</v>
      </c>
      <c r="P37" s="54" t="s">
        <v>62</v>
      </c>
      <c r="Q37" s="22">
        <v>2188560.113253633</v>
      </c>
      <c r="R37" s="34">
        <v>184597.2631562934</v>
      </c>
      <c r="S37" s="29">
        <f t="shared" si="2"/>
        <v>2373157.3764099265</v>
      </c>
      <c r="T37" s="97">
        <v>1095706.1</v>
      </c>
      <c r="U37" s="60">
        <v>242860.21000000002</v>
      </c>
      <c r="V37" s="61">
        <v>91988.42</v>
      </c>
      <c r="W37" s="61">
        <v>110824.46</v>
      </c>
      <c r="X37" s="62">
        <f t="shared" si="6"/>
        <v>445673.09</v>
      </c>
      <c r="Y37" s="97">
        <v>401266.34</v>
      </c>
      <c r="Z37" s="63">
        <v>359868.88</v>
      </c>
      <c r="AB37" s="53" t="s">
        <v>14</v>
      </c>
      <c r="AC37" s="54" t="s">
        <v>62</v>
      </c>
      <c r="AD37" s="111">
        <f>+C37/Q37-1</f>
        <v>0.4098148923636824</v>
      </c>
      <c r="AE37" s="67">
        <f>+D37/R37-1</f>
        <v>1.3760473096205517</v>
      </c>
      <c r="AF37" s="65">
        <f>+E37/S37-1</f>
        <v>0.4849737762925408</v>
      </c>
      <c r="AG37" s="65">
        <f>+F37/T37-1</f>
        <v>-0.6038703170494351</v>
      </c>
      <c r="AH37" s="64">
        <f t="shared" si="3"/>
        <v>0.8517573545703514</v>
      </c>
      <c r="AI37" s="66">
        <f t="shared" si="4"/>
        <v>0.5293523902247694</v>
      </c>
      <c r="AJ37" s="67">
        <f t="shared" si="5"/>
        <v>0.34585072645515247</v>
      </c>
      <c r="AK37" s="68">
        <f>+J37/X37-1</f>
        <v>0.6594092993139882</v>
      </c>
      <c r="AL37" s="68">
        <f>+K37/Y37-1</f>
        <v>0.279761940660161</v>
      </c>
      <c r="AM37" s="107">
        <f>+L37/Z37-1</f>
        <v>-0.6773429533556778</v>
      </c>
    </row>
    <row r="38" spans="1:39" ht="13.5">
      <c r="A38" s="53" t="s">
        <v>75</v>
      </c>
      <c r="B38" s="54" t="s">
        <v>62</v>
      </c>
      <c r="C38" s="22">
        <v>2356177.5760562564</v>
      </c>
      <c r="D38" s="34">
        <v>334940.59404189297</v>
      </c>
      <c r="E38" s="29">
        <f t="shared" si="0"/>
        <v>2691118.170098149</v>
      </c>
      <c r="F38" s="97">
        <v>331450.67</v>
      </c>
      <c r="G38" s="60">
        <v>113290.74999999999</v>
      </c>
      <c r="H38" s="61">
        <v>68159.23999999999</v>
      </c>
      <c r="I38" s="61">
        <v>58112.090000000004</v>
      </c>
      <c r="J38" s="62">
        <f t="shared" si="1"/>
        <v>239562.08</v>
      </c>
      <c r="K38" s="98">
        <v>104137.58</v>
      </c>
      <c r="L38" s="63">
        <v>88669.20999999999</v>
      </c>
      <c r="M38" s="149">
        <v>-3010.15</v>
      </c>
      <c r="O38" s="53" t="s">
        <v>75</v>
      </c>
      <c r="P38" s="54" t="s">
        <v>62</v>
      </c>
      <c r="Q38" s="22">
        <v>1692943.6017876798</v>
      </c>
      <c r="R38" s="34">
        <v>142793.77279857534</v>
      </c>
      <c r="S38" s="29">
        <f t="shared" si="2"/>
        <v>1835737.3745862553</v>
      </c>
      <c r="T38" s="97">
        <v>847574.9</v>
      </c>
      <c r="U38" s="60">
        <v>63879.89</v>
      </c>
      <c r="V38" s="61">
        <v>31941.199999999997</v>
      </c>
      <c r="W38" s="61">
        <v>25553.74</v>
      </c>
      <c r="X38" s="62">
        <f t="shared" si="6"/>
        <v>121374.83</v>
      </c>
      <c r="Y38" s="97">
        <v>83181.5</v>
      </c>
      <c r="Z38" s="63">
        <v>278373.79000000004</v>
      </c>
      <c r="AB38" s="53" t="s">
        <v>75</v>
      </c>
      <c r="AC38" s="54" t="s">
        <v>62</v>
      </c>
      <c r="AD38" s="111">
        <f>+C38/Q38-1</f>
        <v>0.3917637738009869</v>
      </c>
      <c r="AE38" s="67">
        <f>+D38/R38-1</f>
        <v>1.3456246548955577</v>
      </c>
      <c r="AF38" s="65">
        <f>+E38/S38-1</f>
        <v>0.46596033144702</v>
      </c>
      <c r="AG38" s="65">
        <f>+F38/T38-1</f>
        <v>-0.6089423247432174</v>
      </c>
      <c r="AH38" s="64">
        <f aca="true" t="shared" si="7" ref="AH38:AH69">+G38/U38-1</f>
        <v>0.7734963225515885</v>
      </c>
      <c r="AI38" s="66">
        <f aca="true" t="shared" si="8" ref="AI38:AI69">+H38/V38-1</f>
        <v>1.133897286263509</v>
      </c>
      <c r="AJ38" s="67">
        <f aca="true" t="shared" si="9" ref="AJ38:AJ69">+I38/W38-1</f>
        <v>1.2741129087170804</v>
      </c>
      <c r="AK38" s="68">
        <f>+J38/X38-1</f>
        <v>0.9737377181084412</v>
      </c>
      <c r="AL38" s="68">
        <f>+K38/Y38-1</f>
        <v>0.25193198006768336</v>
      </c>
      <c r="AM38" s="107">
        <f>+L38/Z38-1</f>
        <v>-0.6814742867854047</v>
      </c>
    </row>
    <row r="39" spans="1:39" ht="13.5">
      <c r="A39" s="53" t="s">
        <v>37</v>
      </c>
      <c r="B39" s="54" t="s">
        <v>62</v>
      </c>
      <c r="C39" s="22">
        <v>2228859.7238486144</v>
      </c>
      <c r="D39" s="34">
        <v>316841.82360798423</v>
      </c>
      <c r="E39" s="29">
        <f t="shared" si="0"/>
        <v>2545701.547456599</v>
      </c>
      <c r="F39" s="97">
        <v>313540.48</v>
      </c>
      <c r="G39" s="60">
        <v>154320.38</v>
      </c>
      <c r="H39" s="61">
        <v>48052.649999999994</v>
      </c>
      <c r="I39" s="61">
        <v>29613.66</v>
      </c>
      <c r="J39" s="62">
        <f t="shared" si="1"/>
        <v>231986.69</v>
      </c>
      <c r="K39" s="98">
        <v>163820.87</v>
      </c>
      <c r="L39" s="63">
        <v>83877.90999999999</v>
      </c>
      <c r="M39" s="149">
        <v>-56816.67</v>
      </c>
      <c r="O39" s="53" t="s">
        <v>37</v>
      </c>
      <c r="P39" s="54" t="s">
        <v>62</v>
      </c>
      <c r="Q39" s="22">
        <v>1601178.4285896327</v>
      </c>
      <c r="R39" s="34">
        <v>135053.70675111387</v>
      </c>
      <c r="S39" s="29">
        <f t="shared" si="2"/>
        <v>1736232.1353407465</v>
      </c>
      <c r="T39" s="97">
        <v>801632.53</v>
      </c>
      <c r="U39" s="60">
        <v>85483.48999999999</v>
      </c>
      <c r="V39" s="61">
        <v>28794.699999999997</v>
      </c>
      <c r="W39" s="61">
        <v>12337.87</v>
      </c>
      <c r="X39" s="62">
        <f t="shared" si="6"/>
        <v>126616.05999999998</v>
      </c>
      <c r="Y39" s="97">
        <v>133745.21</v>
      </c>
      <c r="Z39" s="63">
        <v>263284.66000000003</v>
      </c>
      <c r="AB39" s="53" t="s">
        <v>37</v>
      </c>
      <c r="AC39" s="54" t="s">
        <v>62</v>
      </c>
      <c r="AD39" s="111">
        <f>+C39/Q39-1</f>
        <v>0.3920120856311202</v>
      </c>
      <c r="AE39" s="67">
        <f>+D39/R39-1</f>
        <v>1.346043150017954</v>
      </c>
      <c r="AF39" s="65">
        <f>+E39/S39-1</f>
        <v>0.4662218810717893</v>
      </c>
      <c r="AG39" s="65">
        <f>+F39/T39-1</f>
        <v>-0.6088725591013628</v>
      </c>
      <c r="AH39" s="64">
        <f t="shared" si="7"/>
        <v>0.8052653208239395</v>
      </c>
      <c r="AI39" s="66">
        <f t="shared" si="8"/>
        <v>0.668801897571428</v>
      </c>
      <c r="AJ39" s="67">
        <f t="shared" si="9"/>
        <v>1.4002246741131166</v>
      </c>
      <c r="AK39" s="68">
        <f>+J39/X39-1</f>
        <v>0.8322058828872105</v>
      </c>
      <c r="AL39" s="68">
        <f>+K39/Y39-1</f>
        <v>0.22487280105208995</v>
      </c>
      <c r="AM39" s="107">
        <f>+L39/Z39-1</f>
        <v>-0.6814174057842945</v>
      </c>
    </row>
    <row r="40" spans="1:39" ht="13.5">
      <c r="A40" s="53" t="s">
        <v>15</v>
      </c>
      <c r="B40" s="54" t="s">
        <v>59</v>
      </c>
      <c r="C40" s="22">
        <v>3122686.438424348</v>
      </c>
      <c r="D40" s="34">
        <v>443903.0662718783</v>
      </c>
      <c r="E40" s="29">
        <f t="shared" si="0"/>
        <v>3566589.504696226</v>
      </c>
      <c r="F40" s="97">
        <v>439277.81</v>
      </c>
      <c r="G40" s="60">
        <v>491847.9500000001</v>
      </c>
      <c r="H40" s="61">
        <v>25920.600000000006</v>
      </c>
      <c r="I40" s="61">
        <v>100208.63</v>
      </c>
      <c r="J40" s="62">
        <f t="shared" si="1"/>
        <v>617977.1800000002</v>
      </c>
      <c r="K40" s="98">
        <v>409812.31</v>
      </c>
      <c r="L40" s="63">
        <v>117514.99999999999</v>
      </c>
      <c r="M40" s="149">
        <v>13357.56</v>
      </c>
      <c r="O40" s="53" t="s">
        <v>15</v>
      </c>
      <c r="P40" s="54" t="s">
        <v>59</v>
      </c>
      <c r="Q40" s="22">
        <v>2256643.9514328297</v>
      </c>
      <c r="R40" s="34">
        <v>190339.89280441</v>
      </c>
      <c r="S40" s="29">
        <f t="shared" si="2"/>
        <v>2446983.8442372396</v>
      </c>
      <c r="T40" s="97">
        <v>1129792.38</v>
      </c>
      <c r="U40" s="60">
        <v>273409.42000000004</v>
      </c>
      <c r="V40" s="61">
        <v>25465.54</v>
      </c>
      <c r="W40" s="61">
        <v>54674.049999999996</v>
      </c>
      <c r="X40" s="62">
        <f t="shared" si="6"/>
        <v>353549.01</v>
      </c>
      <c r="Y40" s="97">
        <v>297222.96</v>
      </c>
      <c r="Z40" s="63">
        <v>371064.05</v>
      </c>
      <c r="AB40" s="53" t="s">
        <v>15</v>
      </c>
      <c r="AC40" s="54" t="s">
        <v>59</v>
      </c>
      <c r="AD40" s="111">
        <f>+C40/Q40-1</f>
        <v>0.38377453671485684</v>
      </c>
      <c r="AE40" s="67">
        <f>+D40/R40-1</f>
        <v>1.3321599047448531</v>
      </c>
      <c r="AF40" s="65">
        <f>+E40/S40-1</f>
        <v>0.4575451787700642</v>
      </c>
      <c r="AG40" s="65">
        <f>+F40/T40-1</f>
        <v>-0.6111871368790786</v>
      </c>
      <c r="AH40" s="64">
        <f t="shared" si="7"/>
        <v>0.7989429552207823</v>
      </c>
      <c r="AI40" s="66">
        <f t="shared" si="8"/>
        <v>0.017869638735326543</v>
      </c>
      <c r="AJ40" s="67">
        <f t="shared" si="9"/>
        <v>0.8328371503482916</v>
      </c>
      <c r="AK40" s="68">
        <f>+J40/X40-1</f>
        <v>0.7479250755079194</v>
      </c>
      <c r="AL40" s="68">
        <f>+K40/Y40-1</f>
        <v>0.37880434943518493</v>
      </c>
      <c r="AM40" s="107">
        <f>+L40/Z40-1</f>
        <v>-0.6833026535445835</v>
      </c>
    </row>
    <row r="41" spans="1:39" ht="13.5">
      <c r="A41" s="53" t="s">
        <v>16</v>
      </c>
      <c r="B41" s="54" t="s">
        <v>62</v>
      </c>
      <c r="C41" s="22">
        <v>2439769.2575320723</v>
      </c>
      <c r="D41" s="34">
        <v>346823.50462341774</v>
      </c>
      <c r="E41" s="29">
        <f t="shared" si="0"/>
        <v>2786592.76215549</v>
      </c>
      <c r="F41" s="97">
        <v>343209.77</v>
      </c>
      <c r="G41" s="60">
        <v>233815.65999999997</v>
      </c>
      <c r="H41" s="61">
        <v>22701.99</v>
      </c>
      <c r="I41" s="61">
        <v>30238.18</v>
      </c>
      <c r="J41" s="62">
        <f t="shared" si="1"/>
        <v>286755.82999999996</v>
      </c>
      <c r="K41" s="98">
        <v>195481.8</v>
      </c>
      <c r="L41" s="63">
        <v>91815.01000000001</v>
      </c>
      <c r="M41" s="149">
        <v>9547.83</v>
      </c>
      <c r="O41" s="53" t="s">
        <v>16</v>
      </c>
      <c r="P41" s="54" t="s">
        <v>62</v>
      </c>
      <c r="Q41" s="22">
        <v>1748341.010492493</v>
      </c>
      <c r="R41" s="34">
        <v>147466.34723275717</v>
      </c>
      <c r="S41" s="29">
        <f t="shared" si="2"/>
        <v>1895807.35772525</v>
      </c>
      <c r="T41" s="97">
        <v>875309.71</v>
      </c>
      <c r="U41" s="60">
        <v>129236.75000000001</v>
      </c>
      <c r="V41" s="61">
        <v>14386.71</v>
      </c>
      <c r="W41" s="61">
        <v>11243.61</v>
      </c>
      <c r="X41" s="62">
        <f t="shared" si="6"/>
        <v>154867.07</v>
      </c>
      <c r="Y41" s="97">
        <v>139106.48</v>
      </c>
      <c r="Z41" s="63">
        <v>287482.87999999995</v>
      </c>
      <c r="AB41" s="53" t="s">
        <v>16</v>
      </c>
      <c r="AC41" s="54" t="s">
        <v>62</v>
      </c>
      <c r="AD41" s="111">
        <f>+C41/Q41-1</f>
        <v>0.39547676505329465</v>
      </c>
      <c r="AE41" s="67">
        <f>+D41/R41-1</f>
        <v>1.3518823862640352</v>
      </c>
      <c r="AF41" s="65">
        <f>+E41/S41-1</f>
        <v>0.4698712666138607</v>
      </c>
      <c r="AG41" s="65">
        <f>+F41/T41-1</f>
        <v>-0.607899048669299</v>
      </c>
      <c r="AH41" s="64">
        <f t="shared" si="7"/>
        <v>0.809204115702383</v>
      </c>
      <c r="AI41" s="66">
        <f t="shared" si="8"/>
        <v>0.5779834305411038</v>
      </c>
      <c r="AJ41" s="67">
        <f t="shared" si="9"/>
        <v>1.6893657819863903</v>
      </c>
      <c r="AK41" s="68">
        <f>+J41/X41-1</f>
        <v>0.8516255909019261</v>
      </c>
      <c r="AL41" s="68">
        <f>+K41/Y41-1</f>
        <v>0.40526738941277185</v>
      </c>
      <c r="AM41" s="107">
        <f>+L41/Z41-1</f>
        <v>-0.6806244253570854</v>
      </c>
    </row>
    <row r="42" spans="1:39" ht="13.5">
      <c r="A42" s="53" t="s">
        <v>17</v>
      </c>
      <c r="B42" s="54" t="s">
        <v>59</v>
      </c>
      <c r="C42" s="22">
        <v>7156908.270933865</v>
      </c>
      <c r="D42" s="34">
        <v>1017384.7387947006</v>
      </c>
      <c r="E42" s="29">
        <f t="shared" si="0"/>
        <v>8174293.009728565</v>
      </c>
      <c r="F42" s="97">
        <v>1006784.08</v>
      </c>
      <c r="G42" s="60">
        <v>2808421.3400000003</v>
      </c>
      <c r="H42" s="61">
        <v>449523.48</v>
      </c>
      <c r="I42" s="61">
        <v>763658.9299999999</v>
      </c>
      <c r="J42" s="62">
        <f t="shared" si="1"/>
        <v>4021603.75</v>
      </c>
      <c r="K42" s="98">
        <v>2554710.76</v>
      </c>
      <c r="L42" s="63">
        <v>269333.47</v>
      </c>
      <c r="M42" s="149">
        <v>-188369.82</v>
      </c>
      <c r="O42" s="53" t="s">
        <v>17</v>
      </c>
      <c r="P42" s="54" t="s">
        <v>59</v>
      </c>
      <c r="Q42" s="22">
        <v>5176153.842902247</v>
      </c>
      <c r="R42" s="34">
        <v>436590.1705369113</v>
      </c>
      <c r="S42" s="29">
        <f t="shared" si="2"/>
        <v>5612744.013439158</v>
      </c>
      <c r="T42" s="97">
        <v>2591449.65</v>
      </c>
      <c r="U42" s="60">
        <v>1564575.2499999998</v>
      </c>
      <c r="V42" s="61">
        <v>279487.07999999996</v>
      </c>
      <c r="W42" s="61">
        <v>299923.09</v>
      </c>
      <c r="X42" s="62">
        <f t="shared" si="6"/>
        <v>2143985.4199999995</v>
      </c>
      <c r="Y42" s="97">
        <v>1970153.41</v>
      </c>
      <c r="Z42" s="63">
        <v>851124.29</v>
      </c>
      <c r="AB42" s="53" t="s">
        <v>17</v>
      </c>
      <c r="AC42" s="54" t="s">
        <v>59</v>
      </c>
      <c r="AD42" s="111">
        <f>+C42/Q42-1</f>
        <v>0.3826691570900098</v>
      </c>
      <c r="AE42" s="67">
        <f>+D42/R42-1</f>
        <v>1.3302969408210403</v>
      </c>
      <c r="AF42" s="65">
        <f>+E42/S42-1</f>
        <v>0.4563808700621359</v>
      </c>
      <c r="AG42" s="65">
        <f>+F42/T42-1</f>
        <v>-0.6114977267646315</v>
      </c>
      <c r="AH42" s="64">
        <f t="shared" si="7"/>
        <v>0.7950056029583752</v>
      </c>
      <c r="AI42" s="66">
        <f t="shared" si="8"/>
        <v>0.6083873358296206</v>
      </c>
      <c r="AJ42" s="67">
        <f t="shared" si="9"/>
        <v>1.5461825229928108</v>
      </c>
      <c r="AK42" s="68">
        <f>+J42/X42-1</f>
        <v>0.8757607735970523</v>
      </c>
      <c r="AL42" s="68">
        <f>+K42/Y42-1</f>
        <v>0.29670651383437185</v>
      </c>
      <c r="AM42" s="107">
        <f>+L42/Z42-1</f>
        <v>-0.6835556531937304</v>
      </c>
    </row>
    <row r="43" spans="1:39" ht="13.5">
      <c r="A43" s="53" t="s">
        <v>18</v>
      </c>
      <c r="B43" s="54" t="s">
        <v>59</v>
      </c>
      <c r="C43" s="22">
        <v>3268510.2803563043</v>
      </c>
      <c r="D43" s="34">
        <v>464632.54130741965</v>
      </c>
      <c r="E43" s="29">
        <f t="shared" si="0"/>
        <v>3733142.821663724</v>
      </c>
      <c r="F43" s="97">
        <v>459791.29</v>
      </c>
      <c r="G43" s="60">
        <v>494151.9099999999</v>
      </c>
      <c r="H43" s="61">
        <v>152439.61</v>
      </c>
      <c r="I43" s="61">
        <v>142500.04999999996</v>
      </c>
      <c r="J43" s="62">
        <f t="shared" si="1"/>
        <v>789091.5699999998</v>
      </c>
      <c r="K43" s="98">
        <v>564712.14</v>
      </c>
      <c r="L43" s="63">
        <v>123002.74999999999</v>
      </c>
      <c r="M43" s="149">
        <v>-262259.71</v>
      </c>
      <c r="O43" s="53" t="s">
        <v>18</v>
      </c>
      <c r="P43" s="54" t="s">
        <v>59</v>
      </c>
      <c r="Q43" s="22">
        <v>2355779.3360398053</v>
      </c>
      <c r="R43" s="34">
        <v>198701.6099761573</v>
      </c>
      <c r="S43" s="29">
        <f t="shared" si="2"/>
        <v>2554480.9460159624</v>
      </c>
      <c r="T43" s="97">
        <v>1179424.67</v>
      </c>
      <c r="U43" s="60">
        <v>276519.13</v>
      </c>
      <c r="V43" s="61">
        <v>111706.87999999998</v>
      </c>
      <c r="W43" s="61">
        <v>167263.80999999997</v>
      </c>
      <c r="X43" s="62">
        <f t="shared" si="6"/>
        <v>555489.82</v>
      </c>
      <c r="Y43" s="97">
        <v>477950.89</v>
      </c>
      <c r="Z43" s="63">
        <v>387365.04000000015</v>
      </c>
      <c r="AB43" s="53" t="s">
        <v>18</v>
      </c>
      <c r="AC43" s="54" t="s">
        <v>59</v>
      </c>
      <c r="AD43" s="111">
        <f>+C43/Q43-1</f>
        <v>0.3874433103105701</v>
      </c>
      <c r="AE43" s="67">
        <f>+D43/R43-1</f>
        <v>1.3383431133908377</v>
      </c>
      <c r="AF43" s="65">
        <f>+E43/S43-1</f>
        <v>0.46140953898522286</v>
      </c>
      <c r="AG43" s="65">
        <f>+F43/T43-1</f>
        <v>-0.6101562891676668</v>
      </c>
      <c r="AH43" s="64">
        <f t="shared" si="7"/>
        <v>0.7870442092017282</v>
      </c>
      <c r="AI43" s="66">
        <f t="shared" si="8"/>
        <v>0.3646394026939077</v>
      </c>
      <c r="AJ43" s="67">
        <f t="shared" si="9"/>
        <v>-0.14805211001710417</v>
      </c>
      <c r="AK43" s="68">
        <f>+J43/X43-1</f>
        <v>0.42053290913594044</v>
      </c>
      <c r="AL43" s="68">
        <f>+K43/Y43-1</f>
        <v>0.1815275414593327</v>
      </c>
      <c r="AM43" s="107">
        <f>+L43/Z43-1</f>
        <v>-0.6824629553560126</v>
      </c>
    </row>
    <row r="44" spans="1:39" ht="13.5">
      <c r="A44" s="53" t="s">
        <v>76</v>
      </c>
      <c r="B44" s="54" t="s">
        <v>63</v>
      </c>
      <c r="C44" s="22">
        <v>3368006.2024341947</v>
      </c>
      <c r="D44" s="34">
        <v>478776.30686404376</v>
      </c>
      <c r="E44" s="29">
        <f t="shared" si="0"/>
        <v>3846782.5092982384</v>
      </c>
      <c r="F44" s="97">
        <v>473787.69</v>
      </c>
      <c r="G44" s="60">
        <v>467363.01</v>
      </c>
      <c r="H44" s="61">
        <v>642376.8999999998</v>
      </c>
      <c r="I44" s="61">
        <v>160275.71</v>
      </c>
      <c r="J44" s="62">
        <f t="shared" si="1"/>
        <v>1270015.6199999996</v>
      </c>
      <c r="K44" s="98">
        <v>572334.68</v>
      </c>
      <c r="L44" s="63">
        <v>126747.03000000001</v>
      </c>
      <c r="M44" s="149">
        <v>265928.33</v>
      </c>
      <c r="O44" s="53" t="s">
        <v>76</v>
      </c>
      <c r="P44" s="54" t="s">
        <v>63</v>
      </c>
      <c r="Q44" s="22">
        <v>2422715.3544094143</v>
      </c>
      <c r="R44" s="34">
        <v>204347.42510491784</v>
      </c>
      <c r="S44" s="29">
        <f t="shared" si="2"/>
        <v>2627062.7795143323</v>
      </c>
      <c r="T44" s="97">
        <v>1212936.29</v>
      </c>
      <c r="U44" s="60">
        <v>230763.78000000003</v>
      </c>
      <c r="V44" s="61">
        <v>393919.8</v>
      </c>
      <c r="W44" s="61">
        <v>165684.13</v>
      </c>
      <c r="X44" s="62">
        <f t="shared" si="6"/>
        <v>790367.7100000001</v>
      </c>
      <c r="Y44" s="97">
        <v>358427.36</v>
      </c>
      <c r="Z44" s="63">
        <v>398371.45999999996</v>
      </c>
      <c r="AB44" s="53" t="s">
        <v>76</v>
      </c>
      <c r="AC44" s="54" t="s">
        <v>63</v>
      </c>
      <c r="AD44" s="111">
        <f>+C44/Q44-1</f>
        <v>0.3901782544549952</v>
      </c>
      <c r="AE44" s="67">
        <f>+D44/R44-1</f>
        <v>1.3429524821182661</v>
      </c>
      <c r="AF44" s="65">
        <f>+E44/S44-1</f>
        <v>0.4642902862067868</v>
      </c>
      <c r="AG44" s="65">
        <f>+F44/T44-1</f>
        <v>-0.609387818712226</v>
      </c>
      <c r="AH44" s="64">
        <f t="shared" si="7"/>
        <v>1.025287547291867</v>
      </c>
      <c r="AI44" s="66">
        <f t="shared" si="8"/>
        <v>0.6307301638556879</v>
      </c>
      <c r="AJ44" s="67">
        <f t="shared" si="9"/>
        <v>-0.032642957415414564</v>
      </c>
      <c r="AK44" s="68">
        <f>+J44/X44-1</f>
        <v>0.6068667835633108</v>
      </c>
      <c r="AL44" s="68">
        <f>+K44/Y44-1</f>
        <v>0.5967940617033256</v>
      </c>
      <c r="AM44" s="107">
        <f>+L44/Z44-1</f>
        <v>-0.6818370723645715</v>
      </c>
    </row>
    <row r="45" spans="1:39" ht="13.5">
      <c r="A45" s="53" t="s">
        <v>77</v>
      </c>
      <c r="B45" s="54" t="s">
        <v>63</v>
      </c>
      <c r="C45" s="22">
        <v>2711148.476459831</v>
      </c>
      <c r="D45" s="34">
        <v>385401.2067974742</v>
      </c>
      <c r="E45" s="29">
        <f t="shared" si="0"/>
        <v>3096549.683257305</v>
      </c>
      <c r="F45" s="97">
        <v>381385.51</v>
      </c>
      <c r="G45" s="60">
        <v>475039.64000000013</v>
      </c>
      <c r="H45" s="61">
        <v>95400.93000000004</v>
      </c>
      <c r="I45" s="61">
        <v>35524.29000000001</v>
      </c>
      <c r="J45" s="62">
        <f t="shared" si="1"/>
        <v>605964.8600000002</v>
      </c>
      <c r="K45" s="98">
        <v>390621.88</v>
      </c>
      <c r="L45" s="63">
        <v>102027.73</v>
      </c>
      <c r="M45" s="149">
        <v>-62789.94</v>
      </c>
      <c r="O45" s="53" t="s">
        <v>77</v>
      </c>
      <c r="P45" s="54" t="s">
        <v>63</v>
      </c>
      <c r="Q45" s="22">
        <v>1946249.3102928903</v>
      </c>
      <c r="R45" s="34">
        <v>164159.20857013942</v>
      </c>
      <c r="S45" s="29">
        <f t="shared" si="2"/>
        <v>2110408.51886303</v>
      </c>
      <c r="T45" s="97">
        <v>974392.81</v>
      </c>
      <c r="U45" s="60">
        <v>268725.3599999999</v>
      </c>
      <c r="V45" s="61">
        <v>57289.84000000001</v>
      </c>
      <c r="W45" s="61">
        <v>42809.15</v>
      </c>
      <c r="X45" s="62">
        <f t="shared" si="6"/>
        <v>368824.35</v>
      </c>
      <c r="Y45" s="97">
        <v>303709.69</v>
      </c>
      <c r="Z45" s="63">
        <v>320025.29000000004</v>
      </c>
      <c r="AB45" s="53" t="s">
        <v>77</v>
      </c>
      <c r="AC45" s="54" t="s">
        <v>63</v>
      </c>
      <c r="AD45" s="111">
        <f>+C45/Q45-1</f>
        <v>0.39301191379835676</v>
      </c>
      <c r="AE45" s="67">
        <f>+D45/R45-1</f>
        <v>1.347728221611192</v>
      </c>
      <c r="AF45" s="65">
        <f>+E45/S45-1</f>
        <v>0.46727501125021664</v>
      </c>
      <c r="AG45" s="65">
        <f>+F45/T45-1</f>
        <v>-0.6085916212784863</v>
      </c>
      <c r="AH45" s="64">
        <f t="shared" si="7"/>
        <v>0.7677514321685168</v>
      </c>
      <c r="AI45" s="66">
        <f t="shared" si="8"/>
        <v>0.6652329627731552</v>
      </c>
      <c r="AJ45" s="67">
        <f t="shared" si="9"/>
        <v>-0.17017062940983396</v>
      </c>
      <c r="AK45" s="68">
        <f>+J45/X45-1</f>
        <v>0.6429632696431249</v>
      </c>
      <c r="AL45" s="68">
        <f>+K45/Y45-1</f>
        <v>0.2861686434831896</v>
      </c>
      <c r="AM45" s="107">
        <f>+L45/Z45-1</f>
        <v>-0.6811885398182125</v>
      </c>
    </row>
    <row r="46" spans="1:39" ht="13.5">
      <c r="A46" s="53" t="s">
        <v>41</v>
      </c>
      <c r="B46" s="54" t="s">
        <v>59</v>
      </c>
      <c r="C46" s="22">
        <v>2166082.0353507134</v>
      </c>
      <c r="D46" s="34">
        <v>307917.71003872674</v>
      </c>
      <c r="E46" s="29">
        <f t="shared" si="0"/>
        <v>2473999.74538944</v>
      </c>
      <c r="F46" s="97">
        <v>304709.36</v>
      </c>
      <c r="G46" s="60">
        <v>150055.49000000002</v>
      </c>
      <c r="H46" s="61">
        <v>39268.47</v>
      </c>
      <c r="I46" s="61">
        <v>24844.6</v>
      </c>
      <c r="J46" s="62">
        <f t="shared" si="1"/>
        <v>214168.56000000003</v>
      </c>
      <c r="K46" s="98">
        <v>122596.73</v>
      </c>
      <c r="L46" s="63">
        <v>81515.42000000001</v>
      </c>
      <c r="M46" s="149">
        <v>-6208.44</v>
      </c>
      <c r="O46" s="53" t="s">
        <v>41</v>
      </c>
      <c r="P46" s="54" t="s">
        <v>59</v>
      </c>
      <c r="Q46" s="22">
        <v>1556413.4560157333</v>
      </c>
      <c r="R46" s="34">
        <v>131277.9404962298</v>
      </c>
      <c r="S46" s="29">
        <f t="shared" si="2"/>
        <v>1687691.396511963</v>
      </c>
      <c r="T46" s="97">
        <v>779220.87</v>
      </c>
      <c r="U46" s="60">
        <v>86006.52000000003</v>
      </c>
      <c r="V46" s="61">
        <v>17010.73</v>
      </c>
      <c r="W46" s="61">
        <v>17268.920000000002</v>
      </c>
      <c r="X46" s="62">
        <f t="shared" si="6"/>
        <v>120286.17000000003</v>
      </c>
      <c r="Y46" s="97">
        <v>98201.24</v>
      </c>
      <c r="Z46" s="63">
        <v>255923.87</v>
      </c>
      <c r="AB46" s="53" t="s">
        <v>41</v>
      </c>
      <c r="AC46" s="54" t="s">
        <v>59</v>
      </c>
      <c r="AD46" s="111">
        <f>+C46/Q46-1</f>
        <v>0.39171376794420176</v>
      </c>
      <c r="AE46" s="67">
        <f>+D46/R46-1</f>
        <v>1.3455403769650842</v>
      </c>
      <c r="AF46" s="65">
        <f>+E46/S46-1</f>
        <v>0.46590765971941317</v>
      </c>
      <c r="AG46" s="65">
        <f>+F46/T46-1</f>
        <v>-0.6089563668899166</v>
      </c>
      <c r="AH46" s="64">
        <f t="shared" si="7"/>
        <v>0.744699006540434</v>
      </c>
      <c r="AI46" s="66">
        <f t="shared" si="8"/>
        <v>1.3084529588089402</v>
      </c>
      <c r="AJ46" s="67">
        <f t="shared" si="9"/>
        <v>0.43868869622419915</v>
      </c>
      <c r="AK46" s="68">
        <f>+J46/X46-1</f>
        <v>0.7804919717703205</v>
      </c>
      <c r="AL46" s="68">
        <f>+K46/Y46-1</f>
        <v>0.24842344149625806</v>
      </c>
      <c r="AM46" s="107">
        <f>+L46/Z46-1</f>
        <v>-0.6814856699377045</v>
      </c>
    </row>
    <row r="47" spans="1:39" ht="13.5">
      <c r="A47" s="53" t="s">
        <v>78</v>
      </c>
      <c r="B47" s="54" t="s">
        <v>63</v>
      </c>
      <c r="C47" s="22">
        <v>2876107.763548902</v>
      </c>
      <c r="D47" s="34">
        <v>408850.8661830031</v>
      </c>
      <c r="E47" s="29">
        <f t="shared" si="0"/>
        <v>3284958.6297319047</v>
      </c>
      <c r="F47" s="97">
        <v>404590.84</v>
      </c>
      <c r="G47" s="60">
        <v>348831.41000000003</v>
      </c>
      <c r="H47" s="61">
        <v>100783.08000000002</v>
      </c>
      <c r="I47" s="61">
        <v>143318.7</v>
      </c>
      <c r="J47" s="62">
        <f t="shared" si="1"/>
        <v>592933.1900000001</v>
      </c>
      <c r="K47" s="98">
        <v>369021.14</v>
      </c>
      <c r="L47" s="63">
        <v>108235.59</v>
      </c>
      <c r="M47" s="149">
        <v>42894.7</v>
      </c>
      <c r="O47" s="53" t="s">
        <v>78</v>
      </c>
      <c r="P47" s="54" t="s">
        <v>63</v>
      </c>
      <c r="Q47" s="22">
        <v>2051123.7939478015</v>
      </c>
      <c r="R47" s="34">
        <v>173004.9983386668</v>
      </c>
      <c r="S47" s="29">
        <f t="shared" si="2"/>
        <v>2224128.792286468</v>
      </c>
      <c r="T47" s="97">
        <v>1026898.39</v>
      </c>
      <c r="U47" s="60">
        <v>188006.03</v>
      </c>
      <c r="V47" s="61">
        <v>66582.79</v>
      </c>
      <c r="W47" s="61">
        <v>67562.61000000002</v>
      </c>
      <c r="X47" s="62">
        <f t="shared" si="6"/>
        <v>322151.43000000005</v>
      </c>
      <c r="Y47" s="97">
        <v>274744.52</v>
      </c>
      <c r="Z47" s="63">
        <v>337269.9600000001</v>
      </c>
      <c r="AB47" s="53" t="s">
        <v>78</v>
      </c>
      <c r="AC47" s="54" t="s">
        <v>63</v>
      </c>
      <c r="AD47" s="111">
        <f>+C47/Q47-1</f>
        <v>0.40221071591844404</v>
      </c>
      <c r="AE47" s="67">
        <f>+D47/R47-1</f>
        <v>1.3632315257311527</v>
      </c>
      <c r="AF47" s="65">
        <f>+E47/S47-1</f>
        <v>0.47696421229045516</v>
      </c>
      <c r="AG47" s="65">
        <f>+F47/T47-1</f>
        <v>-0.6060069390117555</v>
      </c>
      <c r="AH47" s="64">
        <f t="shared" si="7"/>
        <v>0.8554267115794107</v>
      </c>
      <c r="AI47" s="66">
        <f t="shared" si="8"/>
        <v>0.5136505995017635</v>
      </c>
      <c r="AJ47" s="67">
        <f t="shared" si="9"/>
        <v>1.121272401998679</v>
      </c>
      <c r="AK47" s="68">
        <f>+J47/X47-1</f>
        <v>0.8405418532520559</v>
      </c>
      <c r="AL47" s="68">
        <f>+K47/Y47-1</f>
        <v>0.3431428586819494</v>
      </c>
      <c r="AM47" s="107">
        <f>+L47/Z47-1</f>
        <v>-0.6790832186774062</v>
      </c>
    </row>
    <row r="48" spans="1:39" ht="13.5">
      <c r="A48" s="53" t="s">
        <v>79</v>
      </c>
      <c r="B48" s="54" t="s">
        <v>62</v>
      </c>
      <c r="C48" s="22">
        <v>3602877.006259565</v>
      </c>
      <c r="D48" s="34">
        <v>512164.18363351864</v>
      </c>
      <c r="E48" s="29">
        <f t="shared" si="0"/>
        <v>4115041.1898930836</v>
      </c>
      <c r="F48" s="97">
        <v>506827.68</v>
      </c>
      <c r="G48" s="60">
        <v>775377.31</v>
      </c>
      <c r="H48" s="61">
        <v>296354.4999999999</v>
      </c>
      <c r="I48" s="61">
        <v>258139.50999999998</v>
      </c>
      <c r="J48" s="62">
        <f t="shared" si="1"/>
        <v>1329871.32</v>
      </c>
      <c r="K48" s="98">
        <v>907409.46</v>
      </c>
      <c r="L48" s="63">
        <v>135585.84</v>
      </c>
      <c r="M48" s="149">
        <v>293254.89</v>
      </c>
      <c r="O48" s="53" t="s">
        <v>79</v>
      </c>
      <c r="P48" s="54" t="s">
        <v>62</v>
      </c>
      <c r="Q48" s="22">
        <v>2594254.00437377</v>
      </c>
      <c r="R48" s="34">
        <v>218816.10024762148</v>
      </c>
      <c r="S48" s="29">
        <f t="shared" si="2"/>
        <v>2813070.1046213917</v>
      </c>
      <c r="T48" s="97">
        <v>1298817.39</v>
      </c>
      <c r="U48" s="60">
        <v>388852.70999999996</v>
      </c>
      <c r="V48" s="61">
        <v>162816.58</v>
      </c>
      <c r="W48" s="61">
        <v>194392.7</v>
      </c>
      <c r="X48" s="62">
        <f t="shared" si="6"/>
        <v>746061.99</v>
      </c>
      <c r="Y48" s="97">
        <v>584224.73</v>
      </c>
      <c r="Z48" s="63">
        <v>426577.86000000016</v>
      </c>
      <c r="AB48" s="53" t="s">
        <v>79</v>
      </c>
      <c r="AC48" s="54" t="s">
        <v>62</v>
      </c>
      <c r="AD48" s="111">
        <f>+C48/Q48-1</f>
        <v>0.38879115159321764</v>
      </c>
      <c r="AE48" s="67">
        <f>+D48/R48-1</f>
        <v>1.3406147127836214</v>
      </c>
      <c r="AF48" s="65">
        <f>+E48/S48-1</f>
        <v>0.462829235266045</v>
      </c>
      <c r="AG48" s="65">
        <f>+F48/T48-1</f>
        <v>-0.6097775685002185</v>
      </c>
      <c r="AH48" s="64">
        <f t="shared" si="7"/>
        <v>0.9940128744377277</v>
      </c>
      <c r="AI48" s="66">
        <f t="shared" si="8"/>
        <v>0.8201739650838993</v>
      </c>
      <c r="AJ48" s="67">
        <f t="shared" si="9"/>
        <v>0.327928003469266</v>
      </c>
      <c r="AK48" s="68">
        <f>+J48/X48-1</f>
        <v>0.7825212084588307</v>
      </c>
      <c r="AL48" s="68">
        <f>+K48/Y48-1</f>
        <v>0.5531856379992679</v>
      </c>
      <c r="AM48" s="107">
        <f>+L48/Z48-1</f>
        <v>-0.6821545309454177</v>
      </c>
    </row>
    <row r="49" spans="1:39" ht="13.5">
      <c r="A49" s="53" t="s">
        <v>80</v>
      </c>
      <c r="B49" s="54" t="s">
        <v>59</v>
      </c>
      <c r="C49" s="22">
        <v>6795223.179247092</v>
      </c>
      <c r="D49" s="34">
        <v>965969.675390001</v>
      </c>
      <c r="E49" s="29">
        <f t="shared" si="0"/>
        <v>7761192.854637094</v>
      </c>
      <c r="F49" s="97">
        <v>955904.74</v>
      </c>
      <c r="G49" s="60">
        <v>1988063.0799999998</v>
      </c>
      <c r="H49" s="61">
        <v>656165.8799999999</v>
      </c>
      <c r="I49" s="61">
        <v>1101199.9700000002</v>
      </c>
      <c r="J49" s="62">
        <f t="shared" si="1"/>
        <v>3745428.93</v>
      </c>
      <c r="K49" s="98">
        <v>1967794.2</v>
      </c>
      <c r="L49" s="63">
        <v>255722.30999999997</v>
      </c>
      <c r="M49" s="149">
        <v>-198952.4</v>
      </c>
      <c r="O49" s="53" t="s">
        <v>80</v>
      </c>
      <c r="P49" s="54" t="s">
        <v>59</v>
      </c>
      <c r="Q49" s="22">
        <v>5043792.095386169</v>
      </c>
      <c r="R49" s="34">
        <v>425425.92780485866</v>
      </c>
      <c r="S49" s="29">
        <f t="shared" si="2"/>
        <v>5469218.023191027</v>
      </c>
      <c r="T49" s="97">
        <v>2525182.53</v>
      </c>
      <c r="U49" s="60">
        <v>1090086.02</v>
      </c>
      <c r="V49" s="61">
        <v>371976.57</v>
      </c>
      <c r="W49" s="61">
        <v>747348.7599999999</v>
      </c>
      <c r="X49" s="62">
        <f t="shared" si="6"/>
        <v>2209411.35</v>
      </c>
      <c r="Y49" s="97">
        <v>1514476.33</v>
      </c>
      <c r="Z49" s="63">
        <v>829359.8199999998</v>
      </c>
      <c r="AB49" s="53" t="s">
        <v>80</v>
      </c>
      <c r="AC49" s="54" t="s">
        <v>59</v>
      </c>
      <c r="AD49" s="111">
        <f>+C49/Q49-1</f>
        <v>0.34724490041194467</v>
      </c>
      <c r="AE49" s="67">
        <f>+D49/R49-1</f>
        <v>1.2705942733069335</v>
      </c>
      <c r="AF49" s="65">
        <f>+E49/S49-1</f>
        <v>0.41906810475052314</v>
      </c>
      <c r="AG49" s="65">
        <f>+F49/T49-1</f>
        <v>-0.6214512302997756</v>
      </c>
      <c r="AH49" s="64">
        <f t="shared" si="7"/>
        <v>0.8237671555497976</v>
      </c>
      <c r="AI49" s="66">
        <f t="shared" si="8"/>
        <v>0.7639978776082588</v>
      </c>
      <c r="AJ49" s="67">
        <f t="shared" si="9"/>
        <v>0.4734753423555562</v>
      </c>
      <c r="AK49" s="68">
        <f>+J49/X49-1</f>
        <v>0.6952157550924141</v>
      </c>
      <c r="AL49" s="68">
        <f>+K49/Y49-1</f>
        <v>0.29932317925364993</v>
      </c>
      <c r="AM49" s="107">
        <f>+L49/Z49-1</f>
        <v>-0.6916630106339128</v>
      </c>
    </row>
    <row r="50" spans="1:39" ht="13.5">
      <c r="A50" s="53" t="s">
        <v>43</v>
      </c>
      <c r="B50" s="54" t="s">
        <v>63</v>
      </c>
      <c r="C50" s="22">
        <v>2871533.720737223</v>
      </c>
      <c r="D50" s="34">
        <v>408200.6466782912</v>
      </c>
      <c r="E50" s="29">
        <f t="shared" si="0"/>
        <v>3279734.3674155143</v>
      </c>
      <c r="F50" s="97">
        <v>403947.39</v>
      </c>
      <c r="G50" s="60">
        <v>343451.94999999995</v>
      </c>
      <c r="H50" s="61">
        <v>265566.64</v>
      </c>
      <c r="I50" s="61">
        <v>117716.42</v>
      </c>
      <c r="J50" s="62">
        <f t="shared" si="1"/>
        <v>726735.01</v>
      </c>
      <c r="K50" s="98">
        <v>440598.24</v>
      </c>
      <c r="L50" s="63">
        <v>108063.45</v>
      </c>
      <c r="M50" s="149">
        <v>404583.57</v>
      </c>
      <c r="O50" s="53" t="s">
        <v>43</v>
      </c>
      <c r="P50" s="54" t="s">
        <v>63</v>
      </c>
      <c r="Q50" s="22">
        <v>2023757.353224486</v>
      </c>
      <c r="R50" s="34">
        <v>170696.73637717892</v>
      </c>
      <c r="S50" s="29">
        <f t="shared" si="2"/>
        <v>2194454.089601665</v>
      </c>
      <c r="T50" s="97">
        <v>1013197.34</v>
      </c>
      <c r="U50" s="60">
        <v>150780.72</v>
      </c>
      <c r="V50" s="61">
        <v>170553.98</v>
      </c>
      <c r="W50" s="61">
        <v>70309.73999999999</v>
      </c>
      <c r="X50" s="62">
        <f t="shared" si="6"/>
        <v>391644.44</v>
      </c>
      <c r="Y50" s="97">
        <v>206378.12</v>
      </c>
      <c r="Z50" s="63">
        <v>332770.0500000001</v>
      </c>
      <c r="AB50" s="53" t="s">
        <v>43</v>
      </c>
      <c r="AC50" s="54" t="s">
        <v>63</v>
      </c>
      <c r="AD50" s="111">
        <f>+C50/Q50-1</f>
        <v>0.41891206283300764</v>
      </c>
      <c r="AE50" s="67">
        <f>+D50/R50-1</f>
        <v>1.3913793277002866</v>
      </c>
      <c r="AF50" s="65">
        <f>+E50/S50-1</f>
        <v>0.4945559275796234</v>
      </c>
      <c r="AG50" s="65">
        <f>+F50/T50-1</f>
        <v>-0.6013142020289947</v>
      </c>
      <c r="AH50" s="64">
        <f t="shared" si="7"/>
        <v>1.277824048061317</v>
      </c>
      <c r="AI50" s="66">
        <f t="shared" si="8"/>
        <v>0.5570826315516062</v>
      </c>
      <c r="AJ50" s="67">
        <f t="shared" si="9"/>
        <v>0.6742548045263717</v>
      </c>
      <c r="AK50" s="68">
        <f>+J50/X50-1</f>
        <v>0.8555989458193254</v>
      </c>
      <c r="AL50" s="68">
        <f>+K50/Y50-1</f>
        <v>1.1349077121159938</v>
      </c>
      <c r="AM50" s="107">
        <f>+L50/Z50-1</f>
        <v>-0.6752608896143149</v>
      </c>
    </row>
    <row r="51" spans="1:39" ht="13.5">
      <c r="A51" s="53" t="s">
        <v>81</v>
      </c>
      <c r="B51" s="54" t="s">
        <v>59</v>
      </c>
      <c r="C51" s="22">
        <v>62254443.178462535</v>
      </c>
      <c r="D51" s="34">
        <v>8849732.037108418</v>
      </c>
      <c r="E51" s="29">
        <f t="shared" si="0"/>
        <v>71104175.21557096</v>
      </c>
      <c r="F51" s="97">
        <v>8757522.1</v>
      </c>
      <c r="G51" s="60">
        <v>28420553.529999997</v>
      </c>
      <c r="H51" s="61">
        <v>14596608.200000003</v>
      </c>
      <c r="I51" s="61">
        <v>12918375.100000001</v>
      </c>
      <c r="J51" s="62">
        <f t="shared" si="1"/>
        <v>55935536.830000006</v>
      </c>
      <c r="K51" s="98">
        <v>38361974.45</v>
      </c>
      <c r="L51" s="63">
        <v>2342800.14</v>
      </c>
      <c r="M51" s="149">
        <v>4686340.14</v>
      </c>
      <c r="O51" s="53" t="s">
        <v>81</v>
      </c>
      <c r="P51" s="54" t="s">
        <v>59</v>
      </c>
      <c r="Q51" s="22">
        <v>46223066.2014887</v>
      </c>
      <c r="R51" s="34">
        <v>3898751.2674723268</v>
      </c>
      <c r="S51" s="29">
        <f t="shared" si="2"/>
        <v>50121817.46896103</v>
      </c>
      <c r="T51" s="97">
        <v>23141651.56</v>
      </c>
      <c r="U51" s="60">
        <v>14498792.619999995</v>
      </c>
      <c r="V51" s="61">
        <v>8079347.32</v>
      </c>
      <c r="W51" s="61">
        <v>5935107.37</v>
      </c>
      <c r="X51" s="62">
        <f t="shared" si="6"/>
        <v>28513247.31</v>
      </c>
      <c r="Y51" s="97">
        <v>27173862.56</v>
      </c>
      <c r="Z51" s="63">
        <v>7600542.129999998</v>
      </c>
      <c r="AB51" s="53" t="s">
        <v>81</v>
      </c>
      <c r="AC51" s="54" t="s">
        <v>59</v>
      </c>
      <c r="AD51" s="111">
        <f>+C51/Q51-1</f>
        <v>0.3468263422225657</v>
      </c>
      <c r="AE51" s="67">
        <f>+D51/R51-1</f>
        <v>1.2698888515773294</v>
      </c>
      <c r="AF51" s="65">
        <f>+E51/S51-1</f>
        <v>0.41862723273360314</v>
      </c>
      <c r="AG51" s="65">
        <f>+F51/T51-1</f>
        <v>-0.6215688375873204</v>
      </c>
      <c r="AH51" s="64">
        <f t="shared" si="7"/>
        <v>0.9602013957214601</v>
      </c>
      <c r="AI51" s="66">
        <f t="shared" si="8"/>
        <v>0.8066568525735818</v>
      </c>
      <c r="AJ51" s="67">
        <f t="shared" si="9"/>
        <v>1.1766034369147396</v>
      </c>
      <c r="AK51" s="68">
        <f>+J51/X51-1</f>
        <v>0.9617385638984242</v>
      </c>
      <c r="AL51" s="68">
        <f>+K51/Y51-1</f>
        <v>0.41172328244822043</v>
      </c>
      <c r="AM51" s="107">
        <f>+L51/Z51-1</f>
        <v>-0.6917588114204689</v>
      </c>
    </row>
    <row r="52" spans="1:39" ht="13.5">
      <c r="A52" s="53" t="s">
        <v>34</v>
      </c>
      <c r="B52" s="54" t="s">
        <v>59</v>
      </c>
      <c r="C52" s="22">
        <v>2365031.9158109743</v>
      </c>
      <c r="D52" s="34">
        <v>336199.2758354179</v>
      </c>
      <c r="E52" s="29">
        <f t="shared" si="0"/>
        <v>2701231.1916463925</v>
      </c>
      <c r="F52" s="97">
        <v>332696.24</v>
      </c>
      <c r="G52" s="60">
        <v>160061.39</v>
      </c>
      <c r="H52" s="61">
        <v>40164.06000000001</v>
      </c>
      <c r="I52" s="61">
        <v>18595.329999999998</v>
      </c>
      <c r="J52" s="62">
        <f t="shared" si="1"/>
        <v>218820.78</v>
      </c>
      <c r="K52" s="98">
        <v>134887.32</v>
      </c>
      <c r="L52" s="63">
        <v>89002.43</v>
      </c>
      <c r="M52" s="149">
        <v>5173.7</v>
      </c>
      <c r="O52" s="53" t="s">
        <v>34</v>
      </c>
      <c r="P52" s="54" t="s">
        <v>59</v>
      </c>
      <c r="Q52" s="22">
        <v>1730670.6265817424</v>
      </c>
      <c r="R52" s="34">
        <v>145975.91318477655</v>
      </c>
      <c r="S52" s="29">
        <f t="shared" si="2"/>
        <v>1876646.5397665189</v>
      </c>
      <c r="T52" s="97">
        <v>866463</v>
      </c>
      <c r="U52" s="60">
        <v>88408.70999999999</v>
      </c>
      <c r="V52" s="61">
        <v>17632.440000000002</v>
      </c>
      <c r="W52" s="61">
        <v>8064.7</v>
      </c>
      <c r="X52" s="62">
        <f t="shared" si="6"/>
        <v>114105.84999999999</v>
      </c>
      <c r="Y52" s="97">
        <v>96298.19</v>
      </c>
      <c r="Z52" s="63">
        <v>284577.3</v>
      </c>
      <c r="AB52" s="53" t="s">
        <v>34</v>
      </c>
      <c r="AC52" s="54" t="s">
        <v>59</v>
      </c>
      <c r="AD52" s="111">
        <f>+C52/Q52-1</f>
        <v>0.36654073830452805</v>
      </c>
      <c r="AE52" s="67">
        <f>+D52/R52-1</f>
        <v>1.3031147296873309</v>
      </c>
      <c r="AF52" s="65">
        <f>+E52/S52-1</f>
        <v>0.4393926263719663</v>
      </c>
      <c r="AG52" s="65">
        <f>+F52/T52-1</f>
        <v>-0.6160294900070747</v>
      </c>
      <c r="AH52" s="64">
        <f t="shared" si="7"/>
        <v>0.8104708235195381</v>
      </c>
      <c r="AI52" s="66">
        <f t="shared" si="8"/>
        <v>1.277850371247542</v>
      </c>
      <c r="AJ52" s="67">
        <f t="shared" si="9"/>
        <v>1.3057683484816542</v>
      </c>
      <c r="AK52" s="68">
        <f>+J52/X52-1</f>
        <v>0.9176999251133926</v>
      </c>
      <c r="AL52" s="68">
        <f>+K52/Y52-1</f>
        <v>0.40072539265795126</v>
      </c>
      <c r="AM52" s="107">
        <f>+L52/Z52-1</f>
        <v>-0.6872469097148648</v>
      </c>
    </row>
    <row r="53" spans="1:39" ht="13.5">
      <c r="A53" s="53" t="s">
        <v>39</v>
      </c>
      <c r="B53" s="54" t="s">
        <v>62</v>
      </c>
      <c r="C53" s="22">
        <v>2215725.0871508582</v>
      </c>
      <c r="D53" s="34">
        <v>314974.6795256463</v>
      </c>
      <c r="E53" s="29">
        <f t="shared" si="0"/>
        <v>2530699.7666765046</v>
      </c>
      <c r="F53" s="97">
        <v>311692.8</v>
      </c>
      <c r="G53" s="60">
        <v>122990.12</v>
      </c>
      <c r="H53" s="61">
        <v>37589.600000000006</v>
      </c>
      <c r="I53" s="61">
        <v>42527.05</v>
      </c>
      <c r="J53" s="62">
        <f t="shared" si="1"/>
        <v>203106.77000000002</v>
      </c>
      <c r="K53" s="98">
        <v>140743.56</v>
      </c>
      <c r="L53" s="63">
        <v>83383.61999999998</v>
      </c>
      <c r="M53" s="149">
        <v>-17214.32</v>
      </c>
      <c r="O53" s="53" t="s">
        <v>39</v>
      </c>
      <c r="P53" s="54" t="s">
        <v>62</v>
      </c>
      <c r="Q53" s="22">
        <v>1556655.1022914355</v>
      </c>
      <c r="R53" s="34">
        <v>131298.32250030476</v>
      </c>
      <c r="S53" s="29">
        <f t="shared" si="2"/>
        <v>1687953.4247917403</v>
      </c>
      <c r="T53" s="97">
        <v>779341.85</v>
      </c>
      <c r="U53" s="60">
        <v>65315.4</v>
      </c>
      <c r="V53" s="61">
        <v>29384.82</v>
      </c>
      <c r="W53" s="61">
        <v>11675.55</v>
      </c>
      <c r="X53" s="62">
        <f t="shared" si="6"/>
        <v>106375.77</v>
      </c>
      <c r="Y53" s="97">
        <v>105107.46</v>
      </c>
      <c r="Z53" s="63">
        <v>255963.6</v>
      </c>
      <c r="AB53" s="53" t="s">
        <v>39</v>
      </c>
      <c r="AC53" s="54" t="s">
        <v>62</v>
      </c>
      <c r="AD53" s="111">
        <f>+C53/Q53-1</f>
        <v>0.4233885745720136</v>
      </c>
      <c r="AE53" s="67">
        <f>+D53/R53-1</f>
        <v>1.3989238668674937</v>
      </c>
      <c r="AF53" s="65">
        <f>+E53/S53-1</f>
        <v>0.49927108740499904</v>
      </c>
      <c r="AG53" s="65">
        <f>+F53/T53-1</f>
        <v>-0.6000563809065302</v>
      </c>
      <c r="AH53" s="64">
        <f t="shared" si="7"/>
        <v>0.8830187061550567</v>
      </c>
      <c r="AI53" s="66">
        <f t="shared" si="8"/>
        <v>0.2792183174850147</v>
      </c>
      <c r="AJ53" s="67">
        <f t="shared" si="9"/>
        <v>2.64240228511719</v>
      </c>
      <c r="AK53" s="68">
        <f>+J53/X53-1</f>
        <v>0.9093330182239809</v>
      </c>
      <c r="AL53" s="68">
        <f>+K53/Y53-1</f>
        <v>0.33904444080372587</v>
      </c>
      <c r="AM53" s="107">
        <f>+L53/Z53-1</f>
        <v>-0.6742364148652387</v>
      </c>
    </row>
    <row r="54" spans="1:39" ht="13.5">
      <c r="A54" s="53" t="s">
        <v>42</v>
      </c>
      <c r="B54" s="54" t="s">
        <v>63</v>
      </c>
      <c r="C54" s="22">
        <v>2451393.201191108</v>
      </c>
      <c r="D54" s="34">
        <v>348475.89730970404</v>
      </c>
      <c r="E54" s="29">
        <f t="shared" si="0"/>
        <v>2799869.0985008124</v>
      </c>
      <c r="F54" s="97">
        <v>344844.95</v>
      </c>
      <c r="G54" s="60">
        <v>221321.28999999998</v>
      </c>
      <c r="H54" s="61">
        <v>166634.12000000002</v>
      </c>
      <c r="I54" s="61">
        <v>46110.979999999996</v>
      </c>
      <c r="J54" s="62">
        <f t="shared" si="1"/>
        <v>434066.39</v>
      </c>
      <c r="K54" s="98">
        <v>227167.28</v>
      </c>
      <c r="L54" s="63">
        <v>92252.45000000001</v>
      </c>
      <c r="M54" s="149">
        <v>-94725.8</v>
      </c>
      <c r="O54" s="53" t="s">
        <v>42</v>
      </c>
      <c r="P54" s="54" t="s">
        <v>63</v>
      </c>
      <c r="Q54" s="22">
        <v>1698652.495051153</v>
      </c>
      <c r="R54" s="34">
        <v>143275.29764484594</v>
      </c>
      <c r="S54" s="29">
        <f t="shared" si="2"/>
        <v>1841927.792695999</v>
      </c>
      <c r="T54" s="97">
        <v>850433.07</v>
      </c>
      <c r="U54" s="60">
        <v>133549.95</v>
      </c>
      <c r="V54" s="61">
        <v>99566.1</v>
      </c>
      <c r="W54" s="61">
        <v>11776.09</v>
      </c>
      <c r="X54" s="62">
        <f t="shared" si="6"/>
        <v>244892.14</v>
      </c>
      <c r="Y54" s="97">
        <v>220845.36</v>
      </c>
      <c r="Z54" s="63">
        <v>279312.50000000006</v>
      </c>
      <c r="AB54" s="53" t="s">
        <v>42</v>
      </c>
      <c r="AC54" s="54" t="s">
        <v>63</v>
      </c>
      <c r="AD54" s="111">
        <f>+C54/Q54-1</f>
        <v>0.44313990550332494</v>
      </c>
      <c r="AE54" s="67">
        <f>+D54/R54-1</f>
        <v>1.4322119935392772</v>
      </c>
      <c r="AF54" s="65">
        <f>+E54/S54-1</f>
        <v>0.5200753849328104</v>
      </c>
      <c r="AG54" s="65">
        <f>+F54/T54-1</f>
        <v>-0.5945066552974003</v>
      </c>
      <c r="AH54" s="64">
        <f t="shared" si="7"/>
        <v>0.6572173183142334</v>
      </c>
      <c r="AI54" s="66">
        <f t="shared" si="8"/>
        <v>0.6736029632575748</v>
      </c>
      <c r="AJ54" s="67">
        <f t="shared" si="9"/>
        <v>2.9156443267672034</v>
      </c>
      <c r="AK54" s="68">
        <f>+J54/X54-1</f>
        <v>0.7724798762426592</v>
      </c>
      <c r="AL54" s="68">
        <f>+K54/Y54-1</f>
        <v>0.02862600328121001</v>
      </c>
      <c r="AM54" s="107">
        <f>+L54/Z54-1</f>
        <v>-0.6697159991049453</v>
      </c>
    </row>
    <row r="55" spans="1:39" ht="13.5">
      <c r="A55" s="53" t="s">
        <v>82</v>
      </c>
      <c r="B55" s="54" t="s">
        <v>62</v>
      </c>
      <c r="C55" s="22">
        <v>2286349.9867109978</v>
      </c>
      <c r="D55" s="34">
        <v>325014.30729106104</v>
      </c>
      <c r="E55" s="29">
        <f t="shared" si="0"/>
        <v>2611364.294002059</v>
      </c>
      <c r="F55" s="97">
        <v>321627.82</v>
      </c>
      <c r="G55" s="60">
        <v>240930.82</v>
      </c>
      <c r="H55" s="61">
        <v>110593.51999999996</v>
      </c>
      <c r="I55" s="61">
        <v>20352.05</v>
      </c>
      <c r="J55" s="62">
        <f t="shared" si="1"/>
        <v>371876.38999999996</v>
      </c>
      <c r="K55" s="98">
        <v>191235.97</v>
      </c>
      <c r="L55" s="63">
        <v>86041.43000000001</v>
      </c>
      <c r="M55" s="149">
        <v>-13216.46</v>
      </c>
      <c r="O55" s="53" t="s">
        <v>82</v>
      </c>
      <c r="P55" s="54" t="s">
        <v>62</v>
      </c>
      <c r="Q55" s="22">
        <v>1655065.5480713036</v>
      </c>
      <c r="R55" s="34">
        <v>139598.89365982727</v>
      </c>
      <c r="S55" s="29">
        <f t="shared" si="2"/>
        <v>1794664.441731131</v>
      </c>
      <c r="T55" s="97">
        <v>828611.2</v>
      </c>
      <c r="U55" s="60">
        <v>135907.28000000003</v>
      </c>
      <c r="V55" s="61">
        <v>45850.14</v>
      </c>
      <c r="W55" s="61">
        <v>11010.980000000001</v>
      </c>
      <c r="X55" s="62">
        <f t="shared" si="6"/>
        <v>192768.40000000005</v>
      </c>
      <c r="Y55" s="97">
        <v>143557.15</v>
      </c>
      <c r="Z55" s="63">
        <v>272145.4200000001</v>
      </c>
      <c r="AB55" s="53" t="s">
        <v>82</v>
      </c>
      <c r="AC55" s="54" t="s">
        <v>62</v>
      </c>
      <c r="AD55" s="111">
        <f>+C55/Q55-1</f>
        <v>0.3814256416462467</v>
      </c>
      <c r="AE55" s="67">
        <f>+D55/R55-1</f>
        <v>1.3282011681485928</v>
      </c>
      <c r="AF55" s="65">
        <f>+E55/S55-1</f>
        <v>0.4550710613529181</v>
      </c>
      <c r="AG55" s="65">
        <f>+F55/T55-1</f>
        <v>-0.611847124441475</v>
      </c>
      <c r="AH55" s="64">
        <f t="shared" si="7"/>
        <v>0.7727587514075769</v>
      </c>
      <c r="AI55" s="66">
        <f t="shared" si="8"/>
        <v>1.4120650449486076</v>
      </c>
      <c r="AJ55" s="67">
        <f t="shared" si="9"/>
        <v>0.8483413828741853</v>
      </c>
      <c r="AK55" s="68">
        <f>+J55/X55-1</f>
        <v>0.9291356363387353</v>
      </c>
      <c r="AL55" s="68">
        <f>+K55/Y55-1</f>
        <v>0.33212431425394007</v>
      </c>
      <c r="AM55" s="107">
        <f>+L55/Z55-1</f>
        <v>-0.6838402424703676</v>
      </c>
    </row>
    <row r="56" spans="1:39" ht="13.5">
      <c r="A56" s="53" t="s">
        <v>19</v>
      </c>
      <c r="B56" s="54" t="s">
        <v>59</v>
      </c>
      <c r="C56" s="22">
        <v>4769173.995846577</v>
      </c>
      <c r="D56" s="34">
        <v>677958.2267019509</v>
      </c>
      <c r="E56" s="29">
        <f t="shared" si="0"/>
        <v>5447132.222548528</v>
      </c>
      <c r="F56" s="97">
        <v>670894.23</v>
      </c>
      <c r="G56" s="60">
        <v>1233727.4400000002</v>
      </c>
      <c r="H56" s="61">
        <v>487146.12</v>
      </c>
      <c r="I56" s="61">
        <v>424097.87</v>
      </c>
      <c r="J56" s="62">
        <f t="shared" si="1"/>
        <v>2144971.43</v>
      </c>
      <c r="K56" s="98">
        <v>1245936.18</v>
      </c>
      <c r="L56" s="63">
        <v>179476.7</v>
      </c>
      <c r="M56" s="149">
        <v>22952.43</v>
      </c>
      <c r="O56" s="53" t="s">
        <v>19</v>
      </c>
      <c r="P56" s="54" t="s">
        <v>59</v>
      </c>
      <c r="Q56" s="22">
        <v>3346951.947402785</v>
      </c>
      <c r="R56" s="34">
        <v>282303.4951905747</v>
      </c>
      <c r="S56" s="29">
        <f t="shared" si="2"/>
        <v>3629255.44259336</v>
      </c>
      <c r="T56" s="97">
        <v>1675656.81</v>
      </c>
      <c r="U56" s="60">
        <v>659649.2799999999</v>
      </c>
      <c r="V56" s="61">
        <v>262740.79000000004</v>
      </c>
      <c r="W56" s="61">
        <v>242194.26999999996</v>
      </c>
      <c r="X56" s="62">
        <f t="shared" si="6"/>
        <v>1164584.3399999999</v>
      </c>
      <c r="Y56" s="97">
        <v>895546.59</v>
      </c>
      <c r="Z56" s="63">
        <v>550345.3400000001</v>
      </c>
      <c r="AB56" s="53" t="s">
        <v>19</v>
      </c>
      <c r="AC56" s="54" t="s">
        <v>59</v>
      </c>
      <c r="AD56" s="111">
        <f>+C56/Q56-1</f>
        <v>0.42493052508489937</v>
      </c>
      <c r="AE56" s="67">
        <f>+D56/R56-1</f>
        <v>1.4015226104242227</v>
      </c>
      <c r="AF56" s="65">
        <f>+E56/S56-1</f>
        <v>0.5008952411065797</v>
      </c>
      <c r="AG56" s="65">
        <f>+F56/T56-1</f>
        <v>-0.5996231292731118</v>
      </c>
      <c r="AH56" s="64">
        <f t="shared" si="7"/>
        <v>0.8702778543167671</v>
      </c>
      <c r="AI56" s="66">
        <f t="shared" si="8"/>
        <v>0.8540939912679715</v>
      </c>
      <c r="AJ56" s="67">
        <f t="shared" si="9"/>
        <v>0.7510648373307927</v>
      </c>
      <c r="AK56" s="68">
        <f>+J56/X56-1</f>
        <v>0.8418343406541087</v>
      </c>
      <c r="AL56" s="68">
        <f>+K56/Y56-1</f>
        <v>0.39125780156228385</v>
      </c>
      <c r="AM56" s="107">
        <f>+L56/Z56-1</f>
        <v>-0.6738834928628632</v>
      </c>
    </row>
    <row r="57" spans="1:39" ht="13.5">
      <c r="A57" s="53" t="s">
        <v>20</v>
      </c>
      <c r="B57" s="54" t="s">
        <v>59</v>
      </c>
      <c r="C57" s="22">
        <v>3762003.339671357</v>
      </c>
      <c r="D57" s="34">
        <v>534784.664017626</v>
      </c>
      <c r="E57" s="29">
        <f t="shared" si="0"/>
        <v>4296788.003688983</v>
      </c>
      <c r="F57" s="97">
        <v>529212.47</v>
      </c>
      <c r="G57" s="60">
        <v>803720.04</v>
      </c>
      <c r="H57" s="61">
        <v>361656.2799999999</v>
      </c>
      <c r="I57" s="61">
        <v>26742.64</v>
      </c>
      <c r="J57" s="62">
        <f t="shared" si="1"/>
        <v>1192118.9599999997</v>
      </c>
      <c r="K57" s="98">
        <v>779498.04</v>
      </c>
      <c r="L57" s="63">
        <v>141574.19</v>
      </c>
      <c r="M57" s="149">
        <v>-9406.73</v>
      </c>
      <c r="O57" s="53" t="s">
        <v>20</v>
      </c>
      <c r="P57" s="54" t="s">
        <v>59</v>
      </c>
      <c r="Q57" s="22">
        <v>2741265.557354315</v>
      </c>
      <c r="R57" s="34">
        <v>231216.00197671785</v>
      </c>
      <c r="S57" s="29">
        <f t="shared" si="2"/>
        <v>2972481.559331033</v>
      </c>
      <c r="T57" s="97">
        <v>1372418.96</v>
      </c>
      <c r="U57" s="60">
        <v>435360.2100000001</v>
      </c>
      <c r="V57" s="61">
        <v>254720.2</v>
      </c>
      <c r="W57" s="61">
        <v>11294.169999999998</v>
      </c>
      <c r="X57" s="62">
        <f t="shared" si="6"/>
        <v>701374.5800000002</v>
      </c>
      <c r="Y57" s="97">
        <v>569593.79</v>
      </c>
      <c r="Z57" s="63">
        <v>450751.24000000005</v>
      </c>
      <c r="AB57" s="53" t="s">
        <v>20</v>
      </c>
      <c r="AC57" s="54" t="s">
        <v>59</v>
      </c>
      <c r="AD57" s="111">
        <f>+C57/Q57-1</f>
        <v>0.3723600508453435</v>
      </c>
      <c r="AE57" s="67">
        <f>+D57/R57-1</f>
        <v>1.3129223732165207</v>
      </c>
      <c r="AF57" s="65">
        <f>+E57/S57-1</f>
        <v>0.44552217328338606</v>
      </c>
      <c r="AG57" s="65">
        <f>+F57/T57-1</f>
        <v>-0.6143943756067025</v>
      </c>
      <c r="AH57" s="64">
        <f t="shared" si="7"/>
        <v>0.846103574784659</v>
      </c>
      <c r="AI57" s="66">
        <f t="shared" si="8"/>
        <v>0.41981782363550235</v>
      </c>
      <c r="AJ57" s="67">
        <f t="shared" si="9"/>
        <v>1.367826940802202</v>
      </c>
      <c r="AK57" s="68">
        <f>+J57/X57-1</f>
        <v>0.6996894298621421</v>
      </c>
      <c r="AL57" s="68">
        <f>+K57/Y57-1</f>
        <v>0.36851569256048244</v>
      </c>
      <c r="AM57" s="107">
        <f>+L57/Z57-1</f>
        <v>-0.6859150293186105</v>
      </c>
    </row>
    <row r="58" spans="1:39" ht="13.5">
      <c r="A58" s="53" t="s">
        <v>46</v>
      </c>
      <c r="B58" s="54" t="s">
        <v>62</v>
      </c>
      <c r="C58" s="22">
        <v>2305401.504477072</v>
      </c>
      <c r="D58" s="34">
        <v>327722.5610079347</v>
      </c>
      <c r="E58" s="29">
        <f t="shared" si="0"/>
        <v>2633124.0654850067</v>
      </c>
      <c r="F58" s="97">
        <v>324307.85</v>
      </c>
      <c r="G58" s="60">
        <v>161877.56000000003</v>
      </c>
      <c r="H58" s="61">
        <v>36002.259999999995</v>
      </c>
      <c r="I58" s="61">
        <v>12940.7</v>
      </c>
      <c r="J58" s="62">
        <f t="shared" si="1"/>
        <v>210820.52000000002</v>
      </c>
      <c r="K58" s="98">
        <v>128852.82</v>
      </c>
      <c r="L58" s="63">
        <v>86758.40000000001</v>
      </c>
      <c r="M58" s="149">
        <v>-26385.89</v>
      </c>
      <c r="O58" s="53" t="s">
        <v>46</v>
      </c>
      <c r="P58" s="54" t="s">
        <v>62</v>
      </c>
      <c r="Q58" s="22">
        <v>1642379.118596919</v>
      </c>
      <c r="R58" s="34">
        <v>138528.8384458925</v>
      </c>
      <c r="S58" s="29">
        <f t="shared" si="2"/>
        <v>1780907.9570428117</v>
      </c>
      <c r="T58" s="97">
        <v>822259.72</v>
      </c>
      <c r="U58" s="60">
        <v>93091.62999999998</v>
      </c>
      <c r="V58" s="61">
        <v>27255.479999999996</v>
      </c>
      <c r="W58" s="61">
        <v>8187.629999999999</v>
      </c>
      <c r="X58" s="62">
        <f t="shared" si="6"/>
        <v>128534.73999999998</v>
      </c>
      <c r="Y58" s="97">
        <v>104636.81</v>
      </c>
      <c r="Z58" s="63">
        <v>270059.33999999997</v>
      </c>
      <c r="AB58" s="53" t="s">
        <v>46</v>
      </c>
      <c r="AC58" s="54" t="s">
        <v>62</v>
      </c>
      <c r="AD58" s="111">
        <f>+C58/Q58-1</f>
        <v>0.40369630761414665</v>
      </c>
      <c r="AE58" s="67">
        <f>+D58/R58-1</f>
        <v>1.3657352843244888</v>
      </c>
      <c r="AF58" s="65">
        <f>+E58/S58-1</f>
        <v>0.47852900262026754</v>
      </c>
      <c r="AG58" s="65">
        <f>+F58/T58-1</f>
        <v>-0.6055895210335732</v>
      </c>
      <c r="AH58" s="64">
        <f t="shared" si="7"/>
        <v>0.7389056352327279</v>
      </c>
      <c r="AI58" s="66">
        <f t="shared" si="8"/>
        <v>0.32091821534605147</v>
      </c>
      <c r="AJ58" s="67">
        <f t="shared" si="9"/>
        <v>0.5805184161961401</v>
      </c>
      <c r="AK58" s="68">
        <f>+J58/X58-1</f>
        <v>0.6401831909412199</v>
      </c>
      <c r="AL58" s="68">
        <f>+K58/Y58-1</f>
        <v>0.2314291691422934</v>
      </c>
      <c r="AM58" s="107">
        <f>+L58/Z58-1</f>
        <v>-0.6787431976986983</v>
      </c>
    </row>
    <row r="59" spans="1:39" ht="13.5">
      <c r="A59" s="53" t="s">
        <v>94</v>
      </c>
      <c r="B59" s="54" t="s">
        <v>59</v>
      </c>
      <c r="C59" s="22">
        <v>2745055.142439981</v>
      </c>
      <c r="D59" s="34">
        <v>390221.18257552234</v>
      </c>
      <c r="E59" s="29">
        <f t="shared" si="0"/>
        <v>3135276.3250155034</v>
      </c>
      <c r="F59" s="97">
        <v>386155.27</v>
      </c>
      <c r="G59" s="60">
        <v>457130.6399999999</v>
      </c>
      <c r="H59" s="61">
        <v>66301.08</v>
      </c>
      <c r="I59" s="61">
        <v>41002.14</v>
      </c>
      <c r="J59" s="62">
        <f t="shared" si="1"/>
        <v>564433.8599999999</v>
      </c>
      <c r="K59" s="98">
        <v>380236.76</v>
      </c>
      <c r="L59" s="63">
        <v>103303.72</v>
      </c>
      <c r="M59" s="149">
        <v>-13498.66</v>
      </c>
      <c r="O59" s="53" t="s">
        <v>94</v>
      </c>
      <c r="P59" s="54" t="s">
        <v>59</v>
      </c>
      <c r="Q59" s="22">
        <v>1974884.3939636433</v>
      </c>
      <c r="R59" s="34">
        <v>166574.47605302077</v>
      </c>
      <c r="S59" s="29">
        <f t="shared" si="2"/>
        <v>2141458.8700166643</v>
      </c>
      <c r="T59" s="97">
        <v>988729.01</v>
      </c>
      <c r="U59" s="60">
        <v>258686.17999999996</v>
      </c>
      <c r="V59" s="61">
        <v>37325.85999999999</v>
      </c>
      <c r="W59" s="61">
        <v>50160.81999999999</v>
      </c>
      <c r="X59" s="62">
        <f t="shared" si="6"/>
        <v>346172.86</v>
      </c>
      <c r="Y59" s="97">
        <v>294163.77</v>
      </c>
      <c r="Z59" s="63">
        <v>324733.80000000005</v>
      </c>
      <c r="AB59" s="53" t="s">
        <v>94</v>
      </c>
      <c r="AC59" s="54" t="s">
        <v>59</v>
      </c>
      <c r="AD59" s="111">
        <f>+C59/Q59-1</f>
        <v>0.3899827001673679</v>
      </c>
      <c r="AE59" s="67">
        <f>+D59/R59-1</f>
        <v>1.3426229025106742</v>
      </c>
      <c r="AF59" s="65">
        <f>+E59/S59-1</f>
        <v>0.46408430669093614</v>
      </c>
      <c r="AG59" s="65">
        <f>+F59/T59-1</f>
        <v>-0.609442763290621</v>
      </c>
      <c r="AH59" s="64">
        <f t="shared" si="7"/>
        <v>0.7671243202864566</v>
      </c>
      <c r="AI59" s="66">
        <f t="shared" si="8"/>
        <v>0.7762773583783471</v>
      </c>
      <c r="AJ59" s="67">
        <f t="shared" si="9"/>
        <v>-0.1825863293303418</v>
      </c>
      <c r="AK59" s="68">
        <f>+J59/X59-1</f>
        <v>0.6304971452701402</v>
      </c>
      <c r="AL59" s="68">
        <f>+K59/Y59-1</f>
        <v>0.29260228069554595</v>
      </c>
      <c r="AM59" s="107">
        <f>+L59/Z59-1</f>
        <v>-0.6818818367536734</v>
      </c>
    </row>
    <row r="60" spans="1:39" ht="13.5">
      <c r="A60" s="53" t="s">
        <v>83</v>
      </c>
      <c r="B60" s="54" t="s">
        <v>63</v>
      </c>
      <c r="C60" s="22">
        <v>6078735.0419388255</v>
      </c>
      <c r="D60" s="34">
        <v>864117.8604959479</v>
      </c>
      <c r="E60" s="29">
        <f t="shared" si="0"/>
        <v>6942852.902434774</v>
      </c>
      <c r="F60" s="97">
        <v>855114.17</v>
      </c>
      <c r="G60" s="60">
        <v>2130273.72</v>
      </c>
      <c r="H60" s="61">
        <v>711755.4500000002</v>
      </c>
      <c r="I60" s="61">
        <v>431893.51000000007</v>
      </c>
      <c r="J60" s="62">
        <f t="shared" si="1"/>
        <v>3273922.6800000006</v>
      </c>
      <c r="K60" s="98">
        <v>2485879.66</v>
      </c>
      <c r="L60" s="63">
        <v>228758.94000000003</v>
      </c>
      <c r="M60" s="149">
        <v>235403.48</v>
      </c>
      <c r="O60" s="53" t="s">
        <v>83</v>
      </c>
      <c r="P60" s="54" t="s">
        <v>63</v>
      </c>
      <c r="Q60" s="22">
        <v>4476376.434252094</v>
      </c>
      <c r="R60" s="34">
        <v>377566.4344863715</v>
      </c>
      <c r="S60" s="29">
        <f t="shared" si="2"/>
        <v>4853942.868738465</v>
      </c>
      <c r="T60" s="97">
        <v>2241104.98</v>
      </c>
      <c r="U60" s="60">
        <v>1100543.9500000002</v>
      </c>
      <c r="V60" s="61">
        <v>391612.39999999997</v>
      </c>
      <c r="W60" s="61">
        <v>256307.5</v>
      </c>
      <c r="X60" s="62">
        <f t="shared" si="6"/>
        <v>1748463.85</v>
      </c>
      <c r="Y60" s="97">
        <v>1734748.73</v>
      </c>
      <c r="Z60" s="63">
        <v>736058.68</v>
      </c>
      <c r="AB60" s="53" t="s">
        <v>83</v>
      </c>
      <c r="AC60" s="54" t="s">
        <v>63</v>
      </c>
      <c r="AD60" s="111">
        <f>+C60/Q60-1</f>
        <v>0.3579588605251989</v>
      </c>
      <c r="AE60" s="67">
        <f>+D60/R60-1</f>
        <v>1.2886511659106148</v>
      </c>
      <c r="AF60" s="65">
        <f>+E60/S60-1</f>
        <v>0.4303532386320019</v>
      </c>
      <c r="AG60" s="65">
        <f>+F60/T60-1</f>
        <v>-0.6184408237761356</v>
      </c>
      <c r="AH60" s="64">
        <f t="shared" si="7"/>
        <v>0.9356552911857812</v>
      </c>
      <c r="AI60" s="66">
        <f t="shared" si="8"/>
        <v>0.8174997778415602</v>
      </c>
      <c r="AJ60" s="67">
        <f t="shared" si="9"/>
        <v>0.6850599767856971</v>
      </c>
      <c r="AK60" s="68">
        <f>+J60/X60-1</f>
        <v>0.872456602405592</v>
      </c>
      <c r="AL60" s="68">
        <f>+K60/Y60-1</f>
        <v>0.43299119752057713</v>
      </c>
      <c r="AM60" s="107">
        <f>+L60/Z60-1</f>
        <v>-0.6892110014924353</v>
      </c>
    </row>
    <row r="61" spans="1:39" ht="13.5">
      <c r="A61" s="53" t="s">
        <v>84</v>
      </c>
      <c r="B61" s="54" t="s">
        <v>62</v>
      </c>
      <c r="C61" s="22">
        <v>4220330.822140661</v>
      </c>
      <c r="D61" s="34">
        <v>599937.8514530744</v>
      </c>
      <c r="E61" s="29">
        <f t="shared" si="0"/>
        <v>4820268.673593735</v>
      </c>
      <c r="F61" s="97">
        <v>593686.79</v>
      </c>
      <c r="G61" s="60">
        <v>1321912.49</v>
      </c>
      <c r="H61" s="61">
        <v>127311.97000000003</v>
      </c>
      <c r="I61" s="61">
        <v>295884.73</v>
      </c>
      <c r="J61" s="62">
        <f t="shared" si="1"/>
        <v>1745109.19</v>
      </c>
      <c r="K61" s="98">
        <v>1115929.91</v>
      </c>
      <c r="L61" s="63">
        <v>158822.27</v>
      </c>
      <c r="M61" s="149">
        <v>-50702.29</v>
      </c>
      <c r="O61" s="53" t="s">
        <v>84</v>
      </c>
      <c r="P61" s="54" t="s">
        <v>62</v>
      </c>
      <c r="Q61" s="22">
        <v>3027616.3940618504</v>
      </c>
      <c r="R61" s="34">
        <v>255368.67680553105</v>
      </c>
      <c r="S61" s="29">
        <f t="shared" si="2"/>
        <v>3282985.0708673815</v>
      </c>
      <c r="T61" s="97">
        <v>1515780.96</v>
      </c>
      <c r="U61" s="60">
        <v>744045.5100000002</v>
      </c>
      <c r="V61" s="61">
        <v>67940.12000000001</v>
      </c>
      <c r="W61" s="61">
        <v>185911.37999999998</v>
      </c>
      <c r="X61" s="62">
        <f t="shared" si="6"/>
        <v>997897.0100000002</v>
      </c>
      <c r="Y61" s="97">
        <v>855163.16</v>
      </c>
      <c r="Z61" s="63">
        <v>497836.43999999994</v>
      </c>
      <c r="AB61" s="53" t="s">
        <v>84</v>
      </c>
      <c r="AC61" s="54" t="s">
        <v>62</v>
      </c>
      <c r="AD61" s="111">
        <f>+C61/Q61-1</f>
        <v>0.3939450289733255</v>
      </c>
      <c r="AE61" s="67">
        <f>+D61/R61-1</f>
        <v>1.3493008577161576</v>
      </c>
      <c r="AF61" s="65">
        <f>+E61/S61-1</f>
        <v>0.4682578718885846</v>
      </c>
      <c r="AG61" s="65">
        <f>+F61/T61-1</f>
        <v>-0.608329431714197</v>
      </c>
      <c r="AH61" s="64">
        <f t="shared" si="7"/>
        <v>0.776655422596394</v>
      </c>
      <c r="AI61" s="66">
        <f t="shared" si="8"/>
        <v>0.8738849740035786</v>
      </c>
      <c r="AJ61" s="67">
        <f t="shared" si="9"/>
        <v>0.5915364083683312</v>
      </c>
      <c r="AK61" s="68">
        <f>+J61/X61-1</f>
        <v>0.7487868713024799</v>
      </c>
      <c r="AL61" s="68">
        <f>+K61/Y61-1</f>
        <v>0.3049321605481694</v>
      </c>
      <c r="AM61" s="107">
        <f>+L61/Z61-1</f>
        <v>-0.6809750005443556</v>
      </c>
    </row>
    <row r="62" spans="1:39" ht="13.5">
      <c r="A62" s="53" t="s">
        <v>36</v>
      </c>
      <c r="B62" s="54" t="s">
        <v>62</v>
      </c>
      <c r="C62" s="22">
        <v>2272124.2939297217</v>
      </c>
      <c r="D62" s="34">
        <v>322992.06497824134</v>
      </c>
      <c r="E62" s="29">
        <f t="shared" si="0"/>
        <v>2595116.358907963</v>
      </c>
      <c r="F62" s="97">
        <v>319626.64</v>
      </c>
      <c r="G62" s="60">
        <v>181790.49</v>
      </c>
      <c r="H62" s="61">
        <v>34347.93</v>
      </c>
      <c r="I62" s="61">
        <v>38234.2</v>
      </c>
      <c r="J62" s="62">
        <f t="shared" si="1"/>
        <v>254372.62</v>
      </c>
      <c r="K62" s="98">
        <v>175987.68</v>
      </c>
      <c r="L62" s="63">
        <v>85506.07999999999</v>
      </c>
      <c r="M62" s="149">
        <v>-33205.77</v>
      </c>
      <c r="O62" s="53" t="s">
        <v>36</v>
      </c>
      <c r="P62" s="54" t="s">
        <v>62</v>
      </c>
      <c r="Q62" s="22">
        <v>1617549.9637684813</v>
      </c>
      <c r="R62" s="34">
        <v>136434.5875271916</v>
      </c>
      <c r="S62" s="29">
        <f t="shared" si="2"/>
        <v>1753984.5512956728</v>
      </c>
      <c r="T62" s="97">
        <v>809828.96</v>
      </c>
      <c r="U62" s="60">
        <v>97391.54000000001</v>
      </c>
      <c r="V62" s="61">
        <v>12384.74</v>
      </c>
      <c r="W62" s="61">
        <v>11072.949999999999</v>
      </c>
      <c r="X62" s="62">
        <f t="shared" si="6"/>
        <v>120849.23000000001</v>
      </c>
      <c r="Y62" s="97">
        <v>126695.76</v>
      </c>
      <c r="Z62" s="63">
        <v>265976.68000000005</v>
      </c>
      <c r="AB62" s="53" t="s">
        <v>36</v>
      </c>
      <c r="AC62" s="54" t="s">
        <v>62</v>
      </c>
      <c r="AD62" s="111">
        <f>+C62/Q62-1</f>
        <v>0.4046702388322201</v>
      </c>
      <c r="AE62" s="67">
        <f>+D62/R62-1</f>
        <v>1.367376710204578</v>
      </c>
      <c r="AF62" s="65">
        <f>+E62/S62-1</f>
        <v>0.4795548552528266</v>
      </c>
      <c r="AG62" s="65">
        <f>+F62/T62-1</f>
        <v>-0.6053158681803623</v>
      </c>
      <c r="AH62" s="64">
        <f t="shared" si="7"/>
        <v>0.8665942647585199</v>
      </c>
      <c r="AI62" s="66">
        <f t="shared" si="8"/>
        <v>1.7734074352792226</v>
      </c>
      <c r="AJ62" s="67">
        <f t="shared" si="9"/>
        <v>2.4529371125129256</v>
      </c>
      <c r="AK62" s="68">
        <f>+J62/X62-1</f>
        <v>1.104875802684055</v>
      </c>
      <c r="AL62" s="68">
        <f>+K62/Y62-1</f>
        <v>0.389057376505733</v>
      </c>
      <c r="AM62" s="107">
        <f>+L62/Z62-1</f>
        <v>-0.6785203875768357</v>
      </c>
    </row>
    <row r="63" spans="1:39" ht="13.5">
      <c r="A63" s="53" t="s">
        <v>85</v>
      </c>
      <c r="B63" s="54" t="s">
        <v>62</v>
      </c>
      <c r="C63" s="22">
        <v>5188936.842133011</v>
      </c>
      <c r="D63" s="34">
        <v>737629.288221525</v>
      </c>
      <c r="E63" s="29">
        <f t="shared" si="0"/>
        <v>5926566.130354536</v>
      </c>
      <c r="F63" s="97">
        <v>729943.55</v>
      </c>
      <c r="G63" s="60">
        <v>1396650.18</v>
      </c>
      <c r="H63" s="61">
        <v>375919.07000000007</v>
      </c>
      <c r="I63" s="61">
        <v>661165.03</v>
      </c>
      <c r="J63" s="62">
        <f t="shared" si="1"/>
        <v>2433734.2800000003</v>
      </c>
      <c r="K63" s="98">
        <v>1477309.98</v>
      </c>
      <c r="L63" s="63">
        <v>195273.48000000004</v>
      </c>
      <c r="M63" s="149">
        <v>-319828.91</v>
      </c>
      <c r="O63" s="53" t="s">
        <v>85</v>
      </c>
      <c r="P63" s="54" t="s">
        <v>62</v>
      </c>
      <c r="Q63" s="22">
        <v>3691388.5076323226</v>
      </c>
      <c r="R63" s="34">
        <v>311355.49424890353</v>
      </c>
      <c r="S63" s="29">
        <f t="shared" si="2"/>
        <v>4002744.001881226</v>
      </c>
      <c r="T63" s="97">
        <v>1848099.52</v>
      </c>
      <c r="U63" s="60">
        <v>764256.3600000001</v>
      </c>
      <c r="V63" s="61">
        <v>215566.58999999994</v>
      </c>
      <c r="W63" s="61">
        <v>418768.48000000004</v>
      </c>
      <c r="X63" s="62">
        <f t="shared" si="6"/>
        <v>1398591.4300000002</v>
      </c>
      <c r="Y63" s="97">
        <v>1164530.82</v>
      </c>
      <c r="Z63" s="63">
        <v>606981.69</v>
      </c>
      <c r="AB63" s="53" t="s">
        <v>85</v>
      </c>
      <c r="AC63" s="54" t="s">
        <v>62</v>
      </c>
      <c r="AD63" s="111">
        <f>+C63/Q63-1</f>
        <v>0.4056870013558189</v>
      </c>
      <c r="AE63" s="67">
        <f>+D63/R63-1</f>
        <v>1.3690903223048636</v>
      </c>
      <c r="AF63" s="65">
        <f>+E63/S63-1</f>
        <v>0.4806258225779976</v>
      </c>
      <c r="AG63" s="65">
        <f>+F63/T63-1</f>
        <v>-0.6050301717517896</v>
      </c>
      <c r="AH63" s="64">
        <f t="shared" si="7"/>
        <v>0.8274629471189481</v>
      </c>
      <c r="AI63" s="66">
        <f t="shared" si="8"/>
        <v>0.7438651787366501</v>
      </c>
      <c r="AJ63" s="67">
        <f t="shared" si="9"/>
        <v>0.5788318882070589</v>
      </c>
      <c r="AK63" s="68">
        <f>+J63/X63-1</f>
        <v>0.7401324130807809</v>
      </c>
      <c r="AL63" s="68">
        <f>+K63/Y63-1</f>
        <v>0.2685881340607197</v>
      </c>
      <c r="AM63" s="107">
        <f>+L63/Z63-1</f>
        <v>-0.6782876926649961</v>
      </c>
    </row>
    <row r="64" spans="1:39" ht="13.5">
      <c r="A64" s="53" t="s">
        <v>21</v>
      </c>
      <c r="B64" s="54" t="s">
        <v>63</v>
      </c>
      <c r="C64" s="22">
        <v>2406114.3737250417</v>
      </c>
      <c r="D64" s="34">
        <v>342039.32074471144</v>
      </c>
      <c r="E64" s="29">
        <f t="shared" si="0"/>
        <v>2748153.694469753</v>
      </c>
      <c r="F64" s="97">
        <v>338475.44</v>
      </c>
      <c r="G64" s="60">
        <v>209231.00999999998</v>
      </c>
      <c r="H64" s="61">
        <v>53715.07</v>
      </c>
      <c r="I64" s="61">
        <v>9120.490000000002</v>
      </c>
      <c r="J64" s="62">
        <f t="shared" si="1"/>
        <v>272066.56999999995</v>
      </c>
      <c r="K64" s="98">
        <v>180327.48</v>
      </c>
      <c r="L64" s="63">
        <v>90548.45999999999</v>
      </c>
      <c r="M64" s="149">
        <v>30807.05</v>
      </c>
      <c r="O64" s="53" t="s">
        <v>21</v>
      </c>
      <c r="P64" s="54" t="s">
        <v>63</v>
      </c>
      <c r="Q64" s="22">
        <v>1763413.6969394393</v>
      </c>
      <c r="R64" s="34">
        <v>148737.674736932</v>
      </c>
      <c r="S64" s="29">
        <f t="shared" si="2"/>
        <v>1912151.3716763712</v>
      </c>
      <c r="T64" s="97">
        <v>882855.87</v>
      </c>
      <c r="U64" s="60">
        <v>114914.29</v>
      </c>
      <c r="V64" s="61">
        <v>32061.429999999993</v>
      </c>
      <c r="W64" s="61">
        <v>114008.67000000001</v>
      </c>
      <c r="X64" s="62">
        <f t="shared" si="6"/>
        <v>260984.38999999998</v>
      </c>
      <c r="Y64" s="97">
        <v>126286.5</v>
      </c>
      <c r="Z64" s="63">
        <v>289961.27999999997</v>
      </c>
      <c r="AB64" s="53" t="s">
        <v>21</v>
      </c>
      <c r="AC64" s="54" t="s">
        <v>63</v>
      </c>
      <c r="AD64" s="111">
        <f>+C64/Q64-1</f>
        <v>0.3644639246599175</v>
      </c>
      <c r="AE64" s="67">
        <f>+D64/R64-1</f>
        <v>1.2996145485645547</v>
      </c>
      <c r="AF64" s="65">
        <f>+E64/S64-1</f>
        <v>0.4372050953583575</v>
      </c>
      <c r="AG64" s="65">
        <f>+F64/T64-1</f>
        <v>-0.6166130265407874</v>
      </c>
      <c r="AH64" s="64">
        <f t="shared" si="7"/>
        <v>0.8207571051433202</v>
      </c>
      <c r="AI64" s="66">
        <f t="shared" si="8"/>
        <v>0.6753797319707826</v>
      </c>
      <c r="AJ64" s="67">
        <f t="shared" si="9"/>
        <v>-0.9200017858290953</v>
      </c>
      <c r="AK64" s="68">
        <f>+J64/X64-1</f>
        <v>0.042462999415405545</v>
      </c>
      <c r="AL64" s="68">
        <f>+K64/Y64-1</f>
        <v>0.4279236497962966</v>
      </c>
      <c r="AM64" s="107">
        <f>+L64/Z64-1</f>
        <v>-0.6877222365689654</v>
      </c>
    </row>
    <row r="65" spans="1:39" ht="13.5">
      <c r="A65" s="53" t="s">
        <v>47</v>
      </c>
      <c r="B65" s="54" t="s">
        <v>62</v>
      </c>
      <c r="C65" s="22">
        <v>2247239.8224863694</v>
      </c>
      <c r="D65" s="34">
        <v>319454.6322599461</v>
      </c>
      <c r="E65" s="29">
        <f t="shared" si="0"/>
        <v>2566694.4547463153</v>
      </c>
      <c r="F65" s="97">
        <v>316126.07</v>
      </c>
      <c r="G65" s="60">
        <v>89657.69</v>
      </c>
      <c r="H65" s="61">
        <v>37216.55000000001</v>
      </c>
      <c r="I65" s="61">
        <v>46770.11</v>
      </c>
      <c r="J65" s="62">
        <f t="shared" si="1"/>
        <v>173644.35000000003</v>
      </c>
      <c r="K65" s="98">
        <v>87025.62</v>
      </c>
      <c r="L65" s="63">
        <v>84569.62000000001</v>
      </c>
      <c r="M65" s="149">
        <v>-4374.13</v>
      </c>
      <c r="O65" s="53" t="s">
        <v>47</v>
      </c>
      <c r="P65" s="54" t="s">
        <v>62</v>
      </c>
      <c r="Q65" s="22">
        <v>1619452.9281896385</v>
      </c>
      <c r="R65" s="34">
        <v>136595.0958092818</v>
      </c>
      <c r="S65" s="29">
        <f t="shared" si="2"/>
        <v>1756048.0239989203</v>
      </c>
      <c r="T65" s="97">
        <v>810781.68</v>
      </c>
      <c r="U65" s="60">
        <v>47424.619999999995</v>
      </c>
      <c r="V65" s="61">
        <v>25617.039999999997</v>
      </c>
      <c r="W65" s="61">
        <v>28607.62</v>
      </c>
      <c r="X65" s="62">
        <f t="shared" si="6"/>
        <v>101649.27999999998</v>
      </c>
      <c r="Y65" s="97">
        <v>59659.45</v>
      </c>
      <c r="Z65" s="63">
        <v>266289.55000000005</v>
      </c>
      <c r="AB65" s="53" t="s">
        <v>47</v>
      </c>
      <c r="AC65" s="54" t="s">
        <v>62</v>
      </c>
      <c r="AD65" s="111">
        <f>+C65/Q65-1</f>
        <v>0.38765368438249337</v>
      </c>
      <c r="AE65" s="67">
        <f>+D65/R65-1</f>
        <v>1.3386976696877775</v>
      </c>
      <c r="AF65" s="65">
        <f>+E65/S65-1</f>
        <v>0.46163112834543596</v>
      </c>
      <c r="AG65" s="65">
        <f>+F65/T65-1</f>
        <v>-0.6100971719045256</v>
      </c>
      <c r="AH65" s="64">
        <f t="shared" si="7"/>
        <v>0.8905304881725993</v>
      </c>
      <c r="AI65" s="66">
        <f t="shared" si="8"/>
        <v>0.45280446140537767</v>
      </c>
      <c r="AJ65" s="67">
        <f t="shared" si="9"/>
        <v>0.6348829437751202</v>
      </c>
      <c r="AK65" s="68">
        <f>+J65/X65-1</f>
        <v>0.7082693551789059</v>
      </c>
      <c r="AL65" s="68">
        <f>+K65/Y65-1</f>
        <v>0.4587063742625854</v>
      </c>
      <c r="AM65" s="107">
        <f>+L65/Z65-1</f>
        <v>-0.6824147999799466</v>
      </c>
    </row>
    <row r="66" spans="1:39" ht="13.5">
      <c r="A66" s="53" t="s">
        <v>22</v>
      </c>
      <c r="B66" s="54" t="s">
        <v>62</v>
      </c>
      <c r="C66" s="22">
        <v>5042441.581072735</v>
      </c>
      <c r="D66" s="34">
        <v>716804.3681210718</v>
      </c>
      <c r="E66" s="29">
        <f t="shared" si="0"/>
        <v>5759245.949193806</v>
      </c>
      <c r="F66" s="97">
        <v>709335.61</v>
      </c>
      <c r="G66" s="60">
        <v>1637545.64</v>
      </c>
      <c r="H66" s="61">
        <v>132382.23</v>
      </c>
      <c r="I66" s="61">
        <v>186812.99000000002</v>
      </c>
      <c r="J66" s="62">
        <f t="shared" si="1"/>
        <v>1956740.8599999999</v>
      </c>
      <c r="K66" s="98">
        <v>1387165.87</v>
      </c>
      <c r="L66" s="63">
        <v>189760.49000000002</v>
      </c>
      <c r="M66" s="149">
        <v>-114526.97</v>
      </c>
      <c r="O66" s="53" t="s">
        <v>22</v>
      </c>
      <c r="P66" s="54" t="s">
        <v>62</v>
      </c>
      <c r="Q66" s="22">
        <v>3663961.655340082</v>
      </c>
      <c r="R66" s="34">
        <v>309042.13678639696</v>
      </c>
      <c r="S66" s="29">
        <f t="shared" si="2"/>
        <v>3973003.792126479</v>
      </c>
      <c r="T66" s="97">
        <v>1834368.23</v>
      </c>
      <c r="U66" s="60">
        <v>926614.1699999999</v>
      </c>
      <c r="V66" s="61">
        <v>65322.64000000001</v>
      </c>
      <c r="W66" s="61">
        <v>103706.87</v>
      </c>
      <c r="X66" s="62">
        <f t="shared" si="6"/>
        <v>1095643.68</v>
      </c>
      <c r="Y66" s="97">
        <v>1086454.8</v>
      </c>
      <c r="Z66" s="63">
        <v>602471.83</v>
      </c>
      <c r="AB66" s="53" t="s">
        <v>22</v>
      </c>
      <c r="AC66" s="54" t="s">
        <v>62</v>
      </c>
      <c r="AD66" s="111">
        <f>+C66/Q66-1</f>
        <v>0.3762266244581385</v>
      </c>
      <c r="AE66" s="67">
        <f>+D66/R66-1</f>
        <v>1.31943894633537</v>
      </c>
      <c r="AF66" s="65">
        <f>+E66/S66-1</f>
        <v>0.4495948784663186</v>
      </c>
      <c r="AG66" s="65">
        <f>+F66/T66-1</f>
        <v>-0.6133079507160893</v>
      </c>
      <c r="AH66" s="64">
        <f t="shared" si="7"/>
        <v>0.7672356985432243</v>
      </c>
      <c r="AI66" s="66">
        <f t="shared" si="8"/>
        <v>1.0265903215179302</v>
      </c>
      <c r="AJ66" s="67">
        <f t="shared" si="9"/>
        <v>0.8013559757420123</v>
      </c>
      <c r="AK66" s="68">
        <f>+J66/X66-1</f>
        <v>0.7859281221792838</v>
      </c>
      <c r="AL66" s="68">
        <f>+K66/Y66-1</f>
        <v>0.2767819425161544</v>
      </c>
      <c r="AM66" s="107">
        <f>+L66/Z66-1</f>
        <v>-0.6850301033991912</v>
      </c>
    </row>
    <row r="67" spans="1:39" ht="13.5">
      <c r="A67" s="53" t="s">
        <v>86</v>
      </c>
      <c r="B67" s="54" t="s">
        <v>59</v>
      </c>
      <c r="C67" s="22">
        <v>2643502.9992816113</v>
      </c>
      <c r="D67" s="34">
        <v>375785.11650760577</v>
      </c>
      <c r="E67" s="29">
        <f t="shared" si="0"/>
        <v>3019288.115789217</v>
      </c>
      <c r="F67" s="97">
        <v>371869.62</v>
      </c>
      <c r="G67" s="60">
        <v>257142.78</v>
      </c>
      <c r="H67" s="61">
        <v>45412.13</v>
      </c>
      <c r="I67" s="61">
        <v>56696.51</v>
      </c>
      <c r="J67" s="62">
        <f t="shared" si="1"/>
        <v>359251.42</v>
      </c>
      <c r="K67" s="98">
        <v>219956.54</v>
      </c>
      <c r="L67" s="63">
        <v>99482.02999999998</v>
      </c>
      <c r="M67" s="149">
        <v>-46704.43</v>
      </c>
      <c r="O67" s="53" t="s">
        <v>86</v>
      </c>
      <c r="P67" s="54" t="s">
        <v>59</v>
      </c>
      <c r="Q67" s="22">
        <v>1899823.019573535</v>
      </c>
      <c r="R67" s="34">
        <v>160243.31603724006</v>
      </c>
      <c r="S67" s="29">
        <f t="shared" si="2"/>
        <v>2060066.335610775</v>
      </c>
      <c r="T67" s="97">
        <v>951149.41</v>
      </c>
      <c r="U67" s="60">
        <v>144353.9</v>
      </c>
      <c r="V67" s="61">
        <v>21994.76</v>
      </c>
      <c r="W67" s="61">
        <v>21499.8</v>
      </c>
      <c r="X67" s="62">
        <f t="shared" si="6"/>
        <v>187848.46</v>
      </c>
      <c r="Y67" s="97">
        <v>170803.45</v>
      </c>
      <c r="Z67" s="63">
        <v>312391.33999999997</v>
      </c>
      <c r="AB67" s="53" t="s">
        <v>86</v>
      </c>
      <c r="AC67" s="54" t="s">
        <v>59</v>
      </c>
      <c r="AD67" s="111">
        <f>+C67/Q67-1</f>
        <v>0.39144697797956707</v>
      </c>
      <c r="AE67" s="67">
        <f>+D67/R67-1</f>
        <v>1.3450907395118712</v>
      </c>
      <c r="AF67" s="65">
        <f>+E67/S67-1</f>
        <v>0.4656266468691401</v>
      </c>
      <c r="AG67" s="65">
        <f>+F67/T67-1</f>
        <v>-0.6090313297886607</v>
      </c>
      <c r="AH67" s="64">
        <f t="shared" si="7"/>
        <v>0.781335869692471</v>
      </c>
      <c r="AI67" s="66">
        <f t="shared" si="8"/>
        <v>1.06467949638914</v>
      </c>
      <c r="AJ67" s="67">
        <f t="shared" si="9"/>
        <v>1.6370715076419318</v>
      </c>
      <c r="AK67" s="68">
        <f>+J67/X67-1</f>
        <v>0.9124533679967353</v>
      </c>
      <c r="AL67" s="68">
        <f>+K67/Y67-1</f>
        <v>0.28777574457658783</v>
      </c>
      <c r="AM67" s="107">
        <f>+L67/Z67-1</f>
        <v>-0.6815467739918784</v>
      </c>
    </row>
    <row r="68" spans="1:39" ht="13.5">
      <c r="A68" s="53" t="s">
        <v>87</v>
      </c>
      <c r="B68" s="54" t="s">
        <v>62</v>
      </c>
      <c r="C68" s="22">
        <v>3011650.500078461</v>
      </c>
      <c r="D68" s="34">
        <v>428118.83866208186</v>
      </c>
      <c r="E68" s="29">
        <f t="shared" si="0"/>
        <v>3439769.338740543</v>
      </c>
      <c r="F68" s="97">
        <v>423658.05</v>
      </c>
      <c r="G68" s="60">
        <v>328193.54</v>
      </c>
      <c r="H68" s="61">
        <v>175339.61</v>
      </c>
      <c r="I68" s="61">
        <v>115473.44000000003</v>
      </c>
      <c r="J68" s="62">
        <f t="shared" si="1"/>
        <v>619006.59</v>
      </c>
      <c r="K68" s="98">
        <v>358868.19</v>
      </c>
      <c r="L68" s="63">
        <v>113336.4</v>
      </c>
      <c r="M68" s="149">
        <v>-50467.12</v>
      </c>
      <c r="O68" s="53" t="s">
        <v>87</v>
      </c>
      <c r="P68" s="54" t="s">
        <v>62</v>
      </c>
      <c r="Q68" s="22">
        <v>2179588.995268175</v>
      </c>
      <c r="R68" s="34">
        <v>183840.58125501094</v>
      </c>
      <c r="S68" s="29">
        <f t="shared" si="2"/>
        <v>2363429.5765231857</v>
      </c>
      <c r="T68" s="97">
        <v>1091214.69</v>
      </c>
      <c r="U68" s="60">
        <v>172667.52999999997</v>
      </c>
      <c r="V68" s="61">
        <v>102005.85000000002</v>
      </c>
      <c r="W68" s="61">
        <v>109444.51000000002</v>
      </c>
      <c r="X68" s="62">
        <f t="shared" si="6"/>
        <v>384117.89</v>
      </c>
      <c r="Y68" s="97">
        <v>260461.45</v>
      </c>
      <c r="Z68" s="63">
        <v>358393.74</v>
      </c>
      <c r="AB68" s="53" t="s">
        <v>87</v>
      </c>
      <c r="AC68" s="54" t="s">
        <v>62</v>
      </c>
      <c r="AD68" s="111">
        <f>+C68/Q68-1</f>
        <v>0.3817515626187633</v>
      </c>
      <c r="AE68" s="67">
        <f>+D68/R68-1</f>
        <v>1.328750462707823</v>
      </c>
      <c r="AF68" s="65">
        <f>+E68/S68-1</f>
        <v>0.45541435755439275</v>
      </c>
      <c r="AG68" s="65">
        <f>+F68/T68-1</f>
        <v>-0.611755547389121</v>
      </c>
      <c r="AH68" s="64">
        <f t="shared" si="7"/>
        <v>0.9007252840183677</v>
      </c>
      <c r="AI68" s="66">
        <f t="shared" si="8"/>
        <v>0.7189171993567032</v>
      </c>
      <c r="AJ68" s="67">
        <f t="shared" si="9"/>
        <v>0.055086637054704735</v>
      </c>
      <c r="AK68" s="68">
        <f>+J68/X68-1</f>
        <v>0.611501588744018</v>
      </c>
      <c r="AL68" s="68">
        <f>+K68/Y68-1</f>
        <v>0.3778169091817618</v>
      </c>
      <c r="AM68" s="107">
        <f>+L68/Z68-1</f>
        <v>-0.6837656818447777</v>
      </c>
    </row>
    <row r="69" spans="1:39" ht="13.5">
      <c r="A69" s="53" t="s">
        <v>23</v>
      </c>
      <c r="B69" s="54" t="s">
        <v>62</v>
      </c>
      <c r="C69" s="22">
        <v>2203723.470232142</v>
      </c>
      <c r="D69" s="34">
        <v>313268.5989903471</v>
      </c>
      <c r="E69" s="29">
        <f t="shared" si="0"/>
        <v>2516992.0692224894</v>
      </c>
      <c r="F69" s="97">
        <v>310004.49</v>
      </c>
      <c r="G69" s="60">
        <v>127352.84</v>
      </c>
      <c r="H69" s="61">
        <v>35798.35999999999</v>
      </c>
      <c r="I69" s="61">
        <v>16738.69</v>
      </c>
      <c r="J69" s="62">
        <f t="shared" si="1"/>
        <v>179889.88999999998</v>
      </c>
      <c r="K69" s="98">
        <v>133058.96</v>
      </c>
      <c r="L69" s="63">
        <v>82931.98000000001</v>
      </c>
      <c r="M69" s="149">
        <v>-43788.34</v>
      </c>
      <c r="O69" s="53" t="s">
        <v>23</v>
      </c>
      <c r="P69" s="54" t="s">
        <v>62</v>
      </c>
      <c r="Q69" s="22">
        <v>1588069.1181327694</v>
      </c>
      <c r="R69" s="34">
        <v>133947.983030048</v>
      </c>
      <c r="S69" s="29">
        <f t="shared" si="2"/>
        <v>1722017.1011628173</v>
      </c>
      <c r="T69" s="97">
        <v>795069.33</v>
      </c>
      <c r="U69" s="60">
        <v>66896.79000000002</v>
      </c>
      <c r="V69" s="61">
        <v>19997.390000000003</v>
      </c>
      <c r="W69" s="61">
        <v>21494.399999999998</v>
      </c>
      <c r="X69" s="62">
        <f t="shared" si="6"/>
        <v>108388.58000000002</v>
      </c>
      <c r="Y69" s="97">
        <v>96318.66</v>
      </c>
      <c r="Z69" s="63">
        <v>261129.07</v>
      </c>
      <c r="AB69" s="53" t="s">
        <v>23</v>
      </c>
      <c r="AC69" s="54" t="s">
        <v>62</v>
      </c>
      <c r="AD69" s="111">
        <f>+C69/Q69-1</f>
        <v>0.38767478384268994</v>
      </c>
      <c r="AE69" s="67">
        <f>+D69/R69-1</f>
        <v>1.3387332298991979</v>
      </c>
      <c r="AF69" s="65">
        <f>+E69/S69-1</f>
        <v>0.46165335264258034</v>
      </c>
      <c r="AG69" s="65">
        <f>+F69/T69-1</f>
        <v>-0.6100912482688774</v>
      </c>
      <c r="AH69" s="64">
        <f t="shared" si="7"/>
        <v>0.9037212398382637</v>
      </c>
      <c r="AI69" s="66">
        <f t="shared" si="8"/>
        <v>0.790151614785729</v>
      </c>
      <c r="AJ69" s="67">
        <f t="shared" si="9"/>
        <v>-0.22125344275718328</v>
      </c>
      <c r="AK69" s="68">
        <f>+J69/X69-1</f>
        <v>0.6596756780096202</v>
      </c>
      <c r="AL69" s="68">
        <f>+K69/Y69-1</f>
        <v>0.3814452983461354</v>
      </c>
      <c r="AM69" s="107">
        <f>+L69/Z69-1</f>
        <v>-0.6824100051365403</v>
      </c>
    </row>
    <row r="70" spans="1:39" ht="13.5">
      <c r="A70" s="53" t="s">
        <v>35</v>
      </c>
      <c r="B70" s="54" t="s">
        <v>88</v>
      </c>
      <c r="C70" s="22">
        <v>2445937.92077351</v>
      </c>
      <c r="D70" s="34">
        <v>347700.4061572953</v>
      </c>
      <c r="E70" s="29">
        <f aca="true" t="shared" si="10" ref="E70:E83">+SUM(C70:D70)</f>
        <v>2793638.326930805</v>
      </c>
      <c r="F70" s="97">
        <v>344077.54</v>
      </c>
      <c r="G70" s="60">
        <v>528554.6399999999</v>
      </c>
      <c r="H70" s="61">
        <v>50566.52</v>
      </c>
      <c r="I70" s="61">
        <v>53632.25</v>
      </c>
      <c r="J70" s="62">
        <f aca="true" t="shared" si="11" ref="J70:J81">+G70+H70+I70</f>
        <v>632753.4099999999</v>
      </c>
      <c r="K70" s="98">
        <v>467067.35</v>
      </c>
      <c r="L70" s="63">
        <v>92047.13999999998</v>
      </c>
      <c r="M70" s="149">
        <v>63119.18</v>
      </c>
      <c r="O70" s="53" t="s">
        <v>35</v>
      </c>
      <c r="P70" s="54" t="s">
        <v>88</v>
      </c>
      <c r="Q70" s="22">
        <v>1754291.5500316673</v>
      </c>
      <c r="R70" s="34">
        <v>147968.2540831027</v>
      </c>
      <c r="S70" s="29">
        <f aca="true" t="shared" si="12" ref="S70:S83">+SUM(Q70:R70)</f>
        <v>1902259.8041147701</v>
      </c>
      <c r="T70" s="97">
        <v>878288.85</v>
      </c>
      <c r="U70" s="60">
        <v>288930.4600000001</v>
      </c>
      <c r="V70" s="61">
        <v>36327.48</v>
      </c>
      <c r="W70" s="61">
        <v>21176.489999999998</v>
      </c>
      <c r="X70" s="62">
        <f t="shared" si="6"/>
        <v>346434.43000000005</v>
      </c>
      <c r="Y70" s="97">
        <v>328029.79</v>
      </c>
      <c r="Z70" s="63">
        <v>288461.32</v>
      </c>
      <c r="AB70" s="53" t="s">
        <v>35</v>
      </c>
      <c r="AC70" s="54" t="s">
        <v>88</v>
      </c>
      <c r="AD70" s="111">
        <f>+C70/Q70-1</f>
        <v>0.39425964899013355</v>
      </c>
      <c r="AE70" s="67">
        <f>+D70/R70-1</f>
        <v>1.3498311060831867</v>
      </c>
      <c r="AF70" s="65">
        <f>+E70/S70-1</f>
        <v>0.46858926466715944</v>
      </c>
      <c r="AG70" s="65">
        <f>+F70/T70-1</f>
        <v>-0.6082410245786452</v>
      </c>
      <c r="AH70" s="64">
        <f aca="true" t="shared" si="13" ref="AH70:AH84">+G70/U70-1</f>
        <v>0.829348972067534</v>
      </c>
      <c r="AI70" s="66">
        <f aca="true" t="shared" si="14" ref="AI70:AI84">+H70/V70-1</f>
        <v>0.3919633291381619</v>
      </c>
      <c r="AJ70" s="67">
        <f aca="true" t="shared" si="15" ref="AJ70:AJ84">+I70/W70-1</f>
        <v>1.532631706198714</v>
      </c>
      <c r="AK70" s="68">
        <f>+J70/X70-1</f>
        <v>0.8264738005399748</v>
      </c>
      <c r="AL70" s="68">
        <f>+K70/Y70-1</f>
        <v>0.4238565040083708</v>
      </c>
      <c r="AM70" s="107">
        <f>+L70/Z70-1</f>
        <v>-0.6809030063372101</v>
      </c>
    </row>
    <row r="71" spans="1:39" ht="13.5">
      <c r="A71" s="53" t="s">
        <v>24</v>
      </c>
      <c r="B71" s="54" t="s">
        <v>63</v>
      </c>
      <c r="C71" s="22">
        <v>4042950.281177673</v>
      </c>
      <c r="D71" s="34">
        <v>574722.4583666762</v>
      </c>
      <c r="E71" s="29">
        <f t="shared" si="10"/>
        <v>4617672.739544349</v>
      </c>
      <c r="F71" s="97">
        <v>568734.13</v>
      </c>
      <c r="G71" s="60">
        <v>911201.4</v>
      </c>
      <c r="H71" s="61">
        <v>399718.1300000001</v>
      </c>
      <c r="I71" s="61">
        <v>268486.14</v>
      </c>
      <c r="J71" s="62">
        <f t="shared" si="11"/>
        <v>1579405.6700000004</v>
      </c>
      <c r="K71" s="98">
        <v>1157921.75</v>
      </c>
      <c r="L71" s="63">
        <v>152146.96</v>
      </c>
      <c r="M71" s="149">
        <v>-698073.63</v>
      </c>
      <c r="O71" s="53" t="s">
        <v>24</v>
      </c>
      <c r="P71" s="54" t="s">
        <v>63</v>
      </c>
      <c r="Q71" s="22">
        <v>2931229.7358409916</v>
      </c>
      <c r="R71" s="34">
        <v>247238.80493013628</v>
      </c>
      <c r="S71" s="29">
        <f t="shared" si="12"/>
        <v>3178468.5407711277</v>
      </c>
      <c r="T71" s="97">
        <v>1467524.83</v>
      </c>
      <c r="U71" s="60">
        <v>488703.0599999999</v>
      </c>
      <c r="V71" s="61">
        <v>223838.17</v>
      </c>
      <c r="W71" s="61">
        <v>216137.97</v>
      </c>
      <c r="X71" s="62">
        <f aca="true" t="shared" si="16" ref="X71:X83">+U71+V71+W71</f>
        <v>928679.1999999998</v>
      </c>
      <c r="Y71" s="97">
        <v>931039.42</v>
      </c>
      <c r="Z71" s="63">
        <v>481987.37</v>
      </c>
      <c r="AB71" s="53" t="s">
        <v>24</v>
      </c>
      <c r="AC71" s="54" t="s">
        <v>63</v>
      </c>
      <c r="AD71" s="111">
        <f>+C71/Q71-1</f>
        <v>0.3792676267381412</v>
      </c>
      <c r="AE71" s="67">
        <f>+D71/R71-1</f>
        <v>1.324564133567459</v>
      </c>
      <c r="AF71" s="65">
        <f>+E71/S71-1</f>
        <v>0.4527980001413059</v>
      </c>
      <c r="AG71" s="65">
        <f>+F71/T71-1</f>
        <v>-0.6124534874139063</v>
      </c>
      <c r="AH71" s="64">
        <f t="shared" si="13"/>
        <v>0.8645297616921004</v>
      </c>
      <c r="AI71" s="66">
        <f t="shared" si="14"/>
        <v>0.7857460593070436</v>
      </c>
      <c r="AJ71" s="67">
        <f t="shared" si="15"/>
        <v>0.24219793495793462</v>
      </c>
      <c r="AK71" s="68">
        <f>+J71/X71-1</f>
        <v>0.7007010278683969</v>
      </c>
      <c r="AL71" s="68">
        <f>+K71/Y71-1</f>
        <v>0.24368713625466043</v>
      </c>
      <c r="AM71" s="107">
        <f>+L71/Z71-1</f>
        <v>-0.6843341351454915</v>
      </c>
    </row>
    <row r="72" spans="1:39" ht="13.5">
      <c r="A72" s="53" t="s">
        <v>89</v>
      </c>
      <c r="B72" s="54" t="s">
        <v>63</v>
      </c>
      <c r="C72" s="22">
        <v>2543419.5854664408</v>
      </c>
      <c r="D72" s="34">
        <v>361557.83651918377</v>
      </c>
      <c r="E72" s="29">
        <f t="shared" si="10"/>
        <v>2904977.4219856244</v>
      </c>
      <c r="F72" s="97">
        <v>357790.58</v>
      </c>
      <c r="G72" s="60">
        <v>168516.49999999994</v>
      </c>
      <c r="H72" s="61">
        <v>102386.25000000001</v>
      </c>
      <c r="I72" s="61">
        <v>99036.36</v>
      </c>
      <c r="J72" s="62">
        <f t="shared" si="11"/>
        <v>369939.1099999999</v>
      </c>
      <c r="K72" s="98">
        <v>205318.38</v>
      </c>
      <c r="L72" s="63">
        <v>95715.63999999998</v>
      </c>
      <c r="M72" s="149">
        <v>-30995.18</v>
      </c>
      <c r="O72" s="53" t="s">
        <v>89</v>
      </c>
      <c r="P72" s="54" t="s">
        <v>63</v>
      </c>
      <c r="Q72" s="22">
        <v>1952260.2614009911</v>
      </c>
      <c r="R72" s="34">
        <v>164666.21092150372</v>
      </c>
      <c r="S72" s="29">
        <f t="shared" si="12"/>
        <v>2116926.4723224947</v>
      </c>
      <c r="T72" s="97">
        <v>977402.2</v>
      </c>
      <c r="U72" s="60">
        <v>90554.81999999998</v>
      </c>
      <c r="V72" s="61">
        <v>57067.1</v>
      </c>
      <c r="W72" s="61">
        <v>76379.17000000001</v>
      </c>
      <c r="X72" s="62">
        <f t="shared" si="16"/>
        <v>224001.09</v>
      </c>
      <c r="Y72" s="97">
        <v>159160.08</v>
      </c>
      <c r="Z72" s="63">
        <v>321013.66999999987</v>
      </c>
      <c r="AB72" s="53" t="s">
        <v>89</v>
      </c>
      <c r="AC72" s="54" t="s">
        <v>63</v>
      </c>
      <c r="AD72" s="111">
        <f>+C72/Q72-1</f>
        <v>0.3028076408425273</v>
      </c>
      <c r="AE72" s="67">
        <f>+D72/R72-1</f>
        <v>1.1957014404827602</v>
      </c>
      <c r="AF72" s="65">
        <f>+E72/S72-1</f>
        <v>0.3722618428020097</v>
      </c>
      <c r="AG72" s="65">
        <f>+F72/T72-1</f>
        <v>-0.6339372061982262</v>
      </c>
      <c r="AH72" s="64">
        <f t="shared" si="13"/>
        <v>0.8609335207115423</v>
      </c>
      <c r="AI72" s="66">
        <f t="shared" si="14"/>
        <v>0.7941379533917095</v>
      </c>
      <c r="AJ72" s="67">
        <f t="shared" si="15"/>
        <v>0.2966409559046004</v>
      </c>
      <c r="AK72" s="68">
        <f>+J72/X72-1</f>
        <v>0.6515058475831521</v>
      </c>
      <c r="AL72" s="68">
        <f>+K72/Y72-1</f>
        <v>0.29001179190158743</v>
      </c>
      <c r="AM72" s="107">
        <f>+L72/Z72-1</f>
        <v>-0.7018331337727766</v>
      </c>
    </row>
    <row r="73" spans="1:39" ht="13.5">
      <c r="A73" s="53" t="s">
        <v>25</v>
      </c>
      <c r="B73" s="54" t="s">
        <v>59</v>
      </c>
      <c r="C73" s="22">
        <v>4220204.9310541</v>
      </c>
      <c r="D73" s="34">
        <v>599919.9555034033</v>
      </c>
      <c r="E73" s="29">
        <f t="shared" si="10"/>
        <v>4820124.886557504</v>
      </c>
      <c r="F73" s="97">
        <v>593669.08</v>
      </c>
      <c r="G73" s="60">
        <v>842543.2</v>
      </c>
      <c r="H73" s="61">
        <v>328946.87</v>
      </c>
      <c r="I73" s="61">
        <v>800617.9299999999</v>
      </c>
      <c r="J73" s="62">
        <f t="shared" si="11"/>
        <v>1972107.9999999998</v>
      </c>
      <c r="K73" s="98">
        <v>905045.59</v>
      </c>
      <c r="L73" s="63">
        <v>158817.52000000005</v>
      </c>
      <c r="M73" s="149">
        <v>-763967.79</v>
      </c>
      <c r="O73" s="53" t="s">
        <v>25</v>
      </c>
      <c r="P73" s="54" t="s">
        <v>59</v>
      </c>
      <c r="Q73" s="22">
        <v>2951769.6692757094</v>
      </c>
      <c r="R73" s="34">
        <v>248971.27527650684</v>
      </c>
      <c r="S73" s="29">
        <f t="shared" si="12"/>
        <v>3200740.944552216</v>
      </c>
      <c r="T73" s="97">
        <v>1477808.18</v>
      </c>
      <c r="U73" s="60">
        <v>458251.4000000001</v>
      </c>
      <c r="V73" s="61">
        <v>183410.07999999996</v>
      </c>
      <c r="W73" s="61">
        <v>260929.75999999998</v>
      </c>
      <c r="X73" s="62">
        <f t="shared" si="16"/>
        <v>902591.24</v>
      </c>
      <c r="Y73" s="97">
        <v>738044.01</v>
      </c>
      <c r="Z73" s="63">
        <v>485364.8200000001</v>
      </c>
      <c r="AB73" s="53" t="s">
        <v>25</v>
      </c>
      <c r="AC73" s="54" t="s">
        <v>59</v>
      </c>
      <c r="AD73" s="111">
        <f>+C73/Q73-1</f>
        <v>0.4297202708535295</v>
      </c>
      <c r="AE73" s="67">
        <f>+D73/R73-1</f>
        <v>1.4095950620694446</v>
      </c>
      <c r="AF73" s="65">
        <f>+E73/S73-1</f>
        <v>0.5059403338347457</v>
      </c>
      <c r="AG73" s="65">
        <f>+F73/T73-1</f>
        <v>-0.5982773082227762</v>
      </c>
      <c r="AH73" s="64">
        <f t="shared" si="13"/>
        <v>0.8386047483979313</v>
      </c>
      <c r="AI73" s="66">
        <f t="shared" si="14"/>
        <v>0.793504860801544</v>
      </c>
      <c r="AJ73" s="67">
        <f t="shared" si="15"/>
        <v>2.0683273920153837</v>
      </c>
      <c r="AK73" s="68">
        <f>+J73/X73-1</f>
        <v>1.184940328027114</v>
      </c>
      <c r="AL73" s="68">
        <f>+K73/Y73-1</f>
        <v>0.22627591002330605</v>
      </c>
      <c r="AM73" s="107">
        <f>+L73/Z73-1</f>
        <v>-0.6727873272727101</v>
      </c>
    </row>
    <row r="74" spans="1:39" ht="13.5">
      <c r="A74" s="53" t="s">
        <v>26</v>
      </c>
      <c r="B74" s="54" t="s">
        <v>59</v>
      </c>
      <c r="C74" s="22">
        <v>9946738.67649367</v>
      </c>
      <c r="D74" s="34">
        <v>1413970.9141365315</v>
      </c>
      <c r="E74" s="29">
        <f t="shared" si="10"/>
        <v>11360709.590630202</v>
      </c>
      <c r="F74" s="97">
        <v>1399238.02</v>
      </c>
      <c r="G74" s="60">
        <v>3739017.9</v>
      </c>
      <c r="H74" s="61">
        <v>948540.7000000001</v>
      </c>
      <c r="I74" s="61">
        <v>1073230.97</v>
      </c>
      <c r="J74" s="62">
        <f t="shared" si="11"/>
        <v>5760789.569999999</v>
      </c>
      <c r="K74" s="98">
        <v>4423202.24</v>
      </c>
      <c r="L74" s="63">
        <v>374322.2299999999</v>
      </c>
      <c r="M74" s="149">
        <v>1598815.31</v>
      </c>
      <c r="O74" s="53" t="s">
        <v>26</v>
      </c>
      <c r="P74" s="54" t="s">
        <v>59</v>
      </c>
      <c r="Q74" s="22">
        <v>6926639.464091598</v>
      </c>
      <c r="R74" s="34">
        <v>584237.4080558335</v>
      </c>
      <c r="S74" s="29">
        <f t="shared" si="12"/>
        <v>7510876.872147432</v>
      </c>
      <c r="T74" s="97">
        <v>3467833.06</v>
      </c>
      <c r="U74" s="60">
        <v>2033609.3600000003</v>
      </c>
      <c r="V74" s="61">
        <v>537027.42</v>
      </c>
      <c r="W74" s="61">
        <v>726763.89</v>
      </c>
      <c r="X74" s="62">
        <f t="shared" si="16"/>
        <v>3297400.6700000004</v>
      </c>
      <c r="Y74" s="97">
        <v>3359693.77</v>
      </c>
      <c r="Z74" s="63">
        <v>1138959.82</v>
      </c>
      <c r="AB74" s="53" t="s">
        <v>26</v>
      </c>
      <c r="AC74" s="54" t="s">
        <v>59</v>
      </c>
      <c r="AD74" s="111">
        <f>+C74/Q74-1</f>
        <v>0.4360121857155368</v>
      </c>
      <c r="AE74" s="67">
        <f>+D74/R74-1</f>
        <v>1.4201992112107331</v>
      </c>
      <c r="AF74" s="65">
        <f>+E74/S74-1</f>
        <v>0.5125676780508939</v>
      </c>
      <c r="AG74" s="65">
        <f>+F74/T74-1</f>
        <v>-0.5965094063668681</v>
      </c>
      <c r="AH74" s="64">
        <f t="shared" si="13"/>
        <v>0.8386116692539216</v>
      </c>
      <c r="AI74" s="66">
        <f t="shared" si="14"/>
        <v>0.7662798298083178</v>
      </c>
      <c r="AJ74" s="67">
        <f t="shared" si="15"/>
        <v>0.4767257767856352</v>
      </c>
      <c r="AK74" s="68">
        <f>+J74/X74-1</f>
        <v>0.747069933724493</v>
      </c>
      <c r="AL74" s="68">
        <f>+K74/Y74-1</f>
        <v>0.3165492282351674</v>
      </c>
      <c r="AM74" s="107">
        <f>+L74/Z74-1</f>
        <v>-0.6713472912503622</v>
      </c>
    </row>
    <row r="75" spans="1:39" ht="13.5">
      <c r="A75" s="53" t="s">
        <v>27</v>
      </c>
      <c r="B75" s="54" t="s">
        <v>62</v>
      </c>
      <c r="C75" s="22">
        <v>2460373.4320323854</v>
      </c>
      <c r="D75" s="34">
        <v>349752.4750528999</v>
      </c>
      <c r="E75" s="29">
        <f t="shared" si="10"/>
        <v>2810125.9070852855</v>
      </c>
      <c r="F75" s="97">
        <v>346108.22</v>
      </c>
      <c r="G75" s="60">
        <v>255336.83</v>
      </c>
      <c r="H75" s="61">
        <v>32760.79</v>
      </c>
      <c r="I75" s="61">
        <v>20318.27</v>
      </c>
      <c r="J75" s="62">
        <f t="shared" si="11"/>
        <v>308415.89</v>
      </c>
      <c r="K75" s="98">
        <v>221202.19</v>
      </c>
      <c r="L75" s="63">
        <v>92590.38000000002</v>
      </c>
      <c r="M75" s="149">
        <v>-69045.42</v>
      </c>
      <c r="O75" s="53" t="s">
        <v>27</v>
      </c>
      <c r="P75" s="54" t="s">
        <v>62</v>
      </c>
      <c r="Q75" s="22">
        <v>1796368.2077883757</v>
      </c>
      <c r="R75" s="34">
        <v>151517.27054265296</v>
      </c>
      <c r="S75" s="29">
        <f t="shared" si="12"/>
        <v>1947885.4783310287</v>
      </c>
      <c r="T75" s="97">
        <v>899354.6</v>
      </c>
      <c r="U75" s="60">
        <v>143516.63000000003</v>
      </c>
      <c r="V75" s="61">
        <v>19886.410000000007</v>
      </c>
      <c r="W75" s="61">
        <v>28651.740000000005</v>
      </c>
      <c r="X75" s="62">
        <f t="shared" si="16"/>
        <v>192054.78000000003</v>
      </c>
      <c r="Y75" s="97">
        <v>174998.33</v>
      </c>
      <c r="Z75" s="63">
        <v>295380.07</v>
      </c>
      <c r="AB75" s="53" t="s">
        <v>27</v>
      </c>
      <c r="AC75" s="54" t="s">
        <v>62</v>
      </c>
      <c r="AD75" s="111">
        <f>+C75/Q75-1</f>
        <v>0.3696375951016797</v>
      </c>
      <c r="AE75" s="67">
        <f>+D75/R75-1</f>
        <v>1.3083340519551045</v>
      </c>
      <c r="AF75" s="65">
        <f>+E75/S75-1</f>
        <v>0.44265458023386195</v>
      </c>
      <c r="AG75" s="65">
        <f>+F75/T75-1</f>
        <v>-0.615159337596094</v>
      </c>
      <c r="AH75" s="64">
        <f t="shared" si="13"/>
        <v>0.7791445493111142</v>
      </c>
      <c r="AI75" s="66">
        <f t="shared" si="14"/>
        <v>0.6473958849284507</v>
      </c>
      <c r="AJ75" s="67">
        <f t="shared" si="15"/>
        <v>-0.290853888803961</v>
      </c>
      <c r="AK75" s="68">
        <f>+J75/X75-1</f>
        <v>0.6058745843243265</v>
      </c>
      <c r="AL75" s="68">
        <f>+K75/Y75-1</f>
        <v>0.2640245766916749</v>
      </c>
      <c r="AM75" s="107">
        <f>+L75/Z75-1</f>
        <v>-0.6865381608176881</v>
      </c>
    </row>
    <row r="76" spans="1:39" ht="13.5">
      <c r="A76" s="53" t="s">
        <v>32</v>
      </c>
      <c r="B76" s="54" t="s">
        <v>59</v>
      </c>
      <c r="C76" s="22">
        <v>2757224.614140777</v>
      </c>
      <c r="D76" s="34">
        <v>391951.1243770495</v>
      </c>
      <c r="E76" s="29">
        <f t="shared" si="10"/>
        <v>3149175.7385178264</v>
      </c>
      <c r="F76" s="97">
        <v>387867.18</v>
      </c>
      <c r="G76" s="60">
        <v>436997.98000000004</v>
      </c>
      <c r="H76" s="61">
        <v>48559.07</v>
      </c>
      <c r="I76" s="61">
        <v>77973.71</v>
      </c>
      <c r="J76" s="62">
        <f t="shared" si="11"/>
        <v>563530.76</v>
      </c>
      <c r="K76" s="98">
        <v>410116.59</v>
      </c>
      <c r="L76" s="63">
        <v>103761.7</v>
      </c>
      <c r="M76" s="149">
        <v>46375.19</v>
      </c>
      <c r="O76" s="53" t="s">
        <v>32</v>
      </c>
      <c r="P76" s="54" t="s">
        <v>59</v>
      </c>
      <c r="Q76" s="22">
        <v>1955794.338183141</v>
      </c>
      <c r="R76" s="34">
        <v>164964.29773109988</v>
      </c>
      <c r="S76" s="29">
        <f t="shared" si="12"/>
        <v>2120758.635914241</v>
      </c>
      <c r="T76" s="97">
        <v>979171.54</v>
      </c>
      <c r="U76" s="60">
        <v>238621.78000000003</v>
      </c>
      <c r="V76" s="61">
        <v>46773.77000000001</v>
      </c>
      <c r="W76" s="61">
        <v>64234.09999999999</v>
      </c>
      <c r="X76" s="62">
        <f t="shared" si="16"/>
        <v>349629.65</v>
      </c>
      <c r="Y76" s="97">
        <v>297632.22</v>
      </c>
      <c r="Z76" s="63">
        <v>321594.77999999997</v>
      </c>
      <c r="AB76" s="53" t="s">
        <v>32</v>
      </c>
      <c r="AC76" s="54" t="s">
        <v>59</v>
      </c>
      <c r="AD76" s="111">
        <f>+C76/Q76-1</f>
        <v>0.4097722650645028</v>
      </c>
      <c r="AE76" s="67">
        <f>+D76/R76-1</f>
        <v>1.37597546722473</v>
      </c>
      <c r="AF76" s="65">
        <f>+E76/S76-1</f>
        <v>0.4849288764820914</v>
      </c>
      <c r="AG76" s="65">
        <f>+F76/T76-1</f>
        <v>-0.60388229829474</v>
      </c>
      <c r="AH76" s="64">
        <f t="shared" si="13"/>
        <v>0.8313415481185329</v>
      </c>
      <c r="AI76" s="66">
        <f t="shared" si="14"/>
        <v>0.03816882838394231</v>
      </c>
      <c r="AJ76" s="67">
        <f t="shared" si="15"/>
        <v>0.21389900380016247</v>
      </c>
      <c r="AK76" s="68">
        <f>+J76/X76-1</f>
        <v>0.6117933933806814</v>
      </c>
      <c r="AL76" s="68">
        <f>+K76/Y76-1</f>
        <v>0.3779307562870715</v>
      </c>
      <c r="AM76" s="107">
        <f>+L76/Z76-1</f>
        <v>-0.6773526610102316</v>
      </c>
    </row>
    <row r="77" spans="1:39" ht="13.5">
      <c r="A77" s="53" t="s">
        <v>29</v>
      </c>
      <c r="B77" s="54" t="s">
        <v>88</v>
      </c>
      <c r="C77" s="22">
        <v>2253534.3768143677</v>
      </c>
      <c r="D77" s="34">
        <v>320349.42974349466</v>
      </c>
      <c r="E77" s="29">
        <f t="shared" si="10"/>
        <v>2573883.8065578626</v>
      </c>
      <c r="F77" s="97">
        <v>317011.54</v>
      </c>
      <c r="G77" s="60">
        <v>157821.98000000004</v>
      </c>
      <c r="H77" s="61">
        <v>15831.7</v>
      </c>
      <c r="I77" s="61">
        <v>6566.4400000000005</v>
      </c>
      <c r="J77" s="62">
        <f t="shared" si="11"/>
        <v>180220.12000000005</v>
      </c>
      <c r="K77" s="98">
        <v>130136.8</v>
      </c>
      <c r="L77" s="63">
        <v>84806.47</v>
      </c>
      <c r="M77" s="149">
        <v>9547.83</v>
      </c>
      <c r="O77" s="53" t="s">
        <v>29</v>
      </c>
      <c r="P77" s="54" t="s">
        <v>88</v>
      </c>
      <c r="Q77" s="22">
        <v>1632199.7692329488</v>
      </c>
      <c r="R77" s="34">
        <v>137670.2465242353</v>
      </c>
      <c r="S77" s="29">
        <f t="shared" si="12"/>
        <v>1769870.015757184</v>
      </c>
      <c r="T77" s="97">
        <v>817163.41</v>
      </c>
      <c r="U77" s="60">
        <v>88456.43</v>
      </c>
      <c r="V77" s="61">
        <v>12043.109999999997</v>
      </c>
      <c r="W77" s="61">
        <v>1685.51</v>
      </c>
      <c r="X77" s="62">
        <f t="shared" si="16"/>
        <v>102185.04999999999</v>
      </c>
      <c r="Y77" s="97">
        <v>96134.49</v>
      </c>
      <c r="Z77" s="63">
        <v>268385.54</v>
      </c>
      <c r="AB77" s="53" t="s">
        <v>29</v>
      </c>
      <c r="AC77" s="54" t="s">
        <v>88</v>
      </c>
      <c r="AD77" s="111">
        <f>+C77/Q77-1</f>
        <v>0.38067313774551925</v>
      </c>
      <c r="AE77" s="67">
        <f>+D77/R77-1</f>
        <v>1.3269329272763435</v>
      </c>
      <c r="AF77" s="65">
        <f>+E77/S77-1</f>
        <v>0.4542784405874609</v>
      </c>
      <c r="AG77" s="65">
        <f>+F77/T77-1</f>
        <v>-0.6120585722260864</v>
      </c>
      <c r="AH77" s="64">
        <f t="shared" si="13"/>
        <v>0.7841775888988516</v>
      </c>
      <c r="AI77" s="66">
        <f t="shared" si="14"/>
        <v>0.31458568426262024</v>
      </c>
      <c r="AJ77" s="67">
        <f t="shared" si="15"/>
        <v>2.895817883014637</v>
      </c>
      <c r="AK77" s="68">
        <f>+J77/X77-1</f>
        <v>0.7636642542133127</v>
      </c>
      <c r="AL77" s="68">
        <f>+K77/Y77-1</f>
        <v>0.35369522426342503</v>
      </c>
      <c r="AM77" s="107">
        <f>+L77/Z77-1</f>
        <v>-0.6840125216880164</v>
      </c>
    </row>
    <row r="78" spans="1:39" ht="13.5">
      <c r="A78" s="53" t="s">
        <v>28</v>
      </c>
      <c r="B78" s="54" t="s">
        <v>59</v>
      </c>
      <c r="C78" s="22">
        <v>5003163.562066027</v>
      </c>
      <c r="D78" s="34">
        <v>711220.8318237289</v>
      </c>
      <c r="E78" s="29">
        <f t="shared" si="10"/>
        <v>5714384.393889756</v>
      </c>
      <c r="F78" s="97">
        <v>703810.25</v>
      </c>
      <c r="G78" s="60">
        <v>1169538.0099999998</v>
      </c>
      <c r="H78" s="61">
        <v>470577.15000000014</v>
      </c>
      <c r="I78" s="61">
        <v>708411.38</v>
      </c>
      <c r="J78" s="62">
        <f t="shared" si="11"/>
        <v>2348526.54</v>
      </c>
      <c r="K78" s="98">
        <v>1656269.55</v>
      </c>
      <c r="L78" s="63">
        <v>188282.34999999998</v>
      </c>
      <c r="M78" s="149">
        <v>-11099.94</v>
      </c>
      <c r="O78" s="53" t="s">
        <v>28</v>
      </c>
      <c r="P78" s="54" t="s">
        <v>59</v>
      </c>
      <c r="Q78" s="22">
        <v>3612642.0275377505</v>
      </c>
      <c r="R78" s="34">
        <v>304713.5086709799</v>
      </c>
      <c r="S78" s="29">
        <f t="shared" si="12"/>
        <v>3917355.53620873</v>
      </c>
      <c r="T78" s="97">
        <v>1808674.97</v>
      </c>
      <c r="U78" s="60">
        <v>606809.5800000001</v>
      </c>
      <c r="V78" s="61">
        <v>289724.43</v>
      </c>
      <c r="W78" s="61">
        <v>361169.18</v>
      </c>
      <c r="X78" s="62">
        <f t="shared" si="16"/>
        <v>1257703.19</v>
      </c>
      <c r="Y78" s="97">
        <v>1232917.68</v>
      </c>
      <c r="Z78" s="63">
        <v>594033.2500000001</v>
      </c>
      <c r="AB78" s="53" t="s">
        <v>28</v>
      </c>
      <c r="AC78" s="54" t="s">
        <v>59</v>
      </c>
      <c r="AD78" s="111">
        <f>+C78/Q78-1</f>
        <v>0.38490432318753887</v>
      </c>
      <c r="AE78" s="67">
        <f>+D78/R78-1</f>
        <v>1.334064003022862</v>
      </c>
      <c r="AF78" s="65">
        <f>+E78/S78-1</f>
        <v>0.4587351954834855</v>
      </c>
      <c r="AG78" s="65">
        <f>+F78/T78-1</f>
        <v>-0.6108696909760409</v>
      </c>
      <c r="AH78" s="64">
        <f t="shared" si="13"/>
        <v>0.927355876616186</v>
      </c>
      <c r="AI78" s="66">
        <f t="shared" si="14"/>
        <v>0.6242232317102157</v>
      </c>
      <c r="AJ78" s="67">
        <f t="shared" si="15"/>
        <v>0.9614391792788077</v>
      </c>
      <c r="AK78" s="68">
        <f>+J78/X78-1</f>
        <v>0.8673138135238412</v>
      </c>
      <c r="AL78" s="68">
        <f>+K78/Y78-1</f>
        <v>0.34337399557770976</v>
      </c>
      <c r="AM78" s="107">
        <f>+L78/Z78-1</f>
        <v>-0.6830440888620293</v>
      </c>
    </row>
    <row r="79" spans="1:39" ht="13.5">
      <c r="A79" s="53" t="s">
        <v>90</v>
      </c>
      <c r="B79" s="54" t="s">
        <v>59</v>
      </c>
      <c r="C79" s="22">
        <v>3100739.4256673944</v>
      </c>
      <c r="D79" s="34">
        <v>440783.2057125723</v>
      </c>
      <c r="E79" s="29">
        <f t="shared" si="10"/>
        <v>3541522.6313799666</v>
      </c>
      <c r="F79" s="97">
        <v>436190.46</v>
      </c>
      <c r="G79" s="60">
        <v>539088.45</v>
      </c>
      <c r="H79" s="61">
        <v>140141.27999999997</v>
      </c>
      <c r="I79" s="61">
        <v>241370.83</v>
      </c>
      <c r="J79" s="62">
        <f t="shared" si="11"/>
        <v>920600.5599999999</v>
      </c>
      <c r="K79" s="98">
        <v>559864.87</v>
      </c>
      <c r="L79" s="63">
        <v>116689.07000000002</v>
      </c>
      <c r="M79" s="149">
        <v>78264.02</v>
      </c>
      <c r="O79" s="53" t="s">
        <v>90</v>
      </c>
      <c r="P79" s="54" t="s">
        <v>59</v>
      </c>
      <c r="Q79" s="22">
        <v>2183002.2489124737</v>
      </c>
      <c r="R79" s="34">
        <v>184128.4770625696</v>
      </c>
      <c r="S79" s="29">
        <f t="shared" si="12"/>
        <v>2367130.725975043</v>
      </c>
      <c r="T79" s="97">
        <v>1092923.55</v>
      </c>
      <c r="U79" s="60">
        <v>284986.43000000005</v>
      </c>
      <c r="V79" s="61">
        <v>73258.33999999998</v>
      </c>
      <c r="W79" s="61">
        <v>95094.77</v>
      </c>
      <c r="X79" s="62">
        <f t="shared" si="16"/>
        <v>453339.54000000004</v>
      </c>
      <c r="Y79" s="97">
        <v>391914.82</v>
      </c>
      <c r="Z79" s="63">
        <v>358955</v>
      </c>
      <c r="AB79" s="53" t="s">
        <v>90</v>
      </c>
      <c r="AC79" s="71" t="s">
        <v>59</v>
      </c>
      <c r="AD79" s="111">
        <f>+C79/Q79-1</f>
        <v>0.4204013885977984</v>
      </c>
      <c r="AE79" s="67">
        <f>+D79/R79-1</f>
        <v>1.393889379548757</v>
      </c>
      <c r="AF79" s="65">
        <f>+E79/S79-1</f>
        <v>0.4961246510461228</v>
      </c>
      <c r="AG79" s="65">
        <f>+F79/T79-1</f>
        <v>-0.600895725963632</v>
      </c>
      <c r="AH79" s="64">
        <f t="shared" si="13"/>
        <v>0.891628489117885</v>
      </c>
      <c r="AI79" s="66">
        <f t="shared" si="14"/>
        <v>0.9129737310455028</v>
      </c>
      <c r="AJ79" s="67">
        <f t="shared" si="15"/>
        <v>1.5382135105852823</v>
      </c>
      <c r="AK79" s="68">
        <f>+J79/X79-1</f>
        <v>1.0307087266202277</v>
      </c>
      <c r="AL79" s="68">
        <f>+K79/Y79-1</f>
        <v>0.4285371244700571</v>
      </c>
      <c r="AM79" s="107">
        <f>+L79/Z79-1</f>
        <v>-0.6749200596175007</v>
      </c>
    </row>
    <row r="80" spans="1:39" ht="13.5">
      <c r="A80" s="53" t="s">
        <v>30</v>
      </c>
      <c r="B80" s="54" t="s">
        <v>62</v>
      </c>
      <c r="C80" s="22">
        <v>2205443.9817484617</v>
      </c>
      <c r="D80" s="34">
        <v>313513.1769691837</v>
      </c>
      <c r="E80" s="29">
        <f t="shared" si="10"/>
        <v>2518957.1587176453</v>
      </c>
      <c r="F80" s="97">
        <v>310246.52</v>
      </c>
      <c r="G80" s="60">
        <v>113514.00000000003</v>
      </c>
      <c r="H80" s="61">
        <v>49343.39</v>
      </c>
      <c r="I80" s="61">
        <v>18436.16</v>
      </c>
      <c r="J80" s="62">
        <f t="shared" si="11"/>
        <v>181293.55000000002</v>
      </c>
      <c r="K80" s="98">
        <v>101854.75</v>
      </c>
      <c r="L80" s="63">
        <v>82996.71999999999</v>
      </c>
      <c r="M80" s="149">
        <v>-8089.79</v>
      </c>
      <c r="O80" s="53" t="s">
        <v>30</v>
      </c>
      <c r="P80" s="54" t="s">
        <v>62</v>
      </c>
      <c r="Q80" s="22">
        <v>1588159.7354861568</v>
      </c>
      <c r="R80" s="34">
        <v>133955.6262815761</v>
      </c>
      <c r="S80" s="29">
        <f t="shared" si="12"/>
        <v>1722115.3617677328</v>
      </c>
      <c r="T80" s="97">
        <v>795114.7</v>
      </c>
      <c r="U80" s="60">
        <v>64035.419999999984</v>
      </c>
      <c r="V80" s="61">
        <v>29880.33</v>
      </c>
      <c r="W80" s="61">
        <v>6414.56</v>
      </c>
      <c r="X80" s="62">
        <f t="shared" si="16"/>
        <v>100330.30999999998</v>
      </c>
      <c r="Y80" s="97">
        <v>81012.44</v>
      </c>
      <c r="Z80" s="63">
        <v>261143.97000000003</v>
      </c>
      <c r="AB80" s="53" t="s">
        <v>30</v>
      </c>
      <c r="AC80" s="54" t="s">
        <v>62</v>
      </c>
      <c r="AD80" s="111">
        <f>+C80/Q80-1</f>
        <v>0.3886789423441377</v>
      </c>
      <c r="AE80" s="67">
        <f>+D80/R80-1</f>
        <v>1.3404255996696688</v>
      </c>
      <c r="AF80" s="65">
        <f>+E80/S80-1</f>
        <v>0.4627110440104101</v>
      </c>
      <c r="AG80" s="65">
        <f>+F80/T80-1</f>
        <v>-0.6098091004983306</v>
      </c>
      <c r="AH80" s="64">
        <f t="shared" si="13"/>
        <v>0.7726751850772597</v>
      </c>
      <c r="AI80" s="66">
        <f t="shared" si="14"/>
        <v>0.6513669695080342</v>
      </c>
      <c r="AJ80" s="67">
        <f t="shared" si="15"/>
        <v>1.874111396572797</v>
      </c>
      <c r="AK80" s="68">
        <f>+J80/X80-1</f>
        <v>0.8069669076074821</v>
      </c>
      <c r="AL80" s="68">
        <f>+K80/Y80-1</f>
        <v>0.2572729570915282</v>
      </c>
      <c r="AM80" s="107">
        <f>+L80/Z80-1</f>
        <v>-0.6821802165296025</v>
      </c>
    </row>
    <row r="81" spans="1:39" ht="13.5">
      <c r="A81" s="53" t="s">
        <v>31</v>
      </c>
      <c r="B81" s="54" t="s">
        <v>62</v>
      </c>
      <c r="C81" s="22">
        <v>2918994.660370329</v>
      </c>
      <c r="D81" s="34">
        <v>414947.41970424727</v>
      </c>
      <c r="E81" s="29">
        <f t="shared" si="10"/>
        <v>3333942.080074576</v>
      </c>
      <c r="F81" s="97">
        <v>410623.87</v>
      </c>
      <c r="G81" s="60">
        <v>740386.09</v>
      </c>
      <c r="H81" s="61">
        <v>61496.33999999999</v>
      </c>
      <c r="I81" s="61">
        <v>122770.96</v>
      </c>
      <c r="J81" s="62">
        <f t="shared" si="11"/>
        <v>924653.3899999999</v>
      </c>
      <c r="K81" s="98">
        <v>605473.96</v>
      </c>
      <c r="L81" s="63">
        <v>109849.52</v>
      </c>
      <c r="M81" s="149">
        <v>-33864.24</v>
      </c>
      <c r="O81" s="53" t="s">
        <v>31</v>
      </c>
      <c r="P81" s="54" t="s">
        <v>62</v>
      </c>
      <c r="Q81" s="22">
        <v>2108152.315013606</v>
      </c>
      <c r="R81" s="34">
        <v>177815.15130035448</v>
      </c>
      <c r="S81" s="29">
        <f t="shared" si="12"/>
        <v>2285967.4663139605</v>
      </c>
      <c r="T81" s="97">
        <v>1055449.81</v>
      </c>
      <c r="U81" s="60">
        <v>419423.36000000004</v>
      </c>
      <c r="V81" s="61">
        <v>34603.49</v>
      </c>
      <c r="W81" s="61">
        <v>48671.35</v>
      </c>
      <c r="X81" s="62">
        <f t="shared" si="16"/>
        <v>502698.2</v>
      </c>
      <c r="Y81" s="97">
        <v>467248.82</v>
      </c>
      <c r="Z81" s="63">
        <v>346647.2799999999</v>
      </c>
      <c r="AB81" s="53" t="s">
        <v>31</v>
      </c>
      <c r="AC81" s="54" t="s">
        <v>62</v>
      </c>
      <c r="AD81" s="111">
        <f>+C81/Q81-1</f>
        <v>0.38462227780324754</v>
      </c>
      <c r="AE81" s="67">
        <f>+D81/R81-1</f>
        <v>1.3335886546773703</v>
      </c>
      <c r="AF81" s="65">
        <f>+E81/S81-1</f>
        <v>0.4584381139292575</v>
      </c>
      <c r="AG81" s="65">
        <f>+F81/T81-1</f>
        <v>-0.6109489374961373</v>
      </c>
      <c r="AH81" s="64">
        <f t="shared" si="13"/>
        <v>0.7652476247388793</v>
      </c>
      <c r="AI81" s="66">
        <f t="shared" si="14"/>
        <v>0.7771716089908849</v>
      </c>
      <c r="AJ81" s="67">
        <f t="shared" si="15"/>
        <v>1.5224482164558824</v>
      </c>
      <c r="AK81" s="68">
        <f>+J81/X81-1</f>
        <v>0.8393807457436686</v>
      </c>
      <c r="AL81" s="68">
        <f>+K81/Y81-1</f>
        <v>0.2958276919779057</v>
      </c>
      <c r="AM81" s="107">
        <f>+L81/Z81-1</f>
        <v>-0.6831086630767735</v>
      </c>
    </row>
    <row r="82" spans="1:39" ht="13.5">
      <c r="A82" s="53" t="s">
        <v>44</v>
      </c>
      <c r="B82" s="54" t="s">
        <v>62</v>
      </c>
      <c r="C82" s="22">
        <v>2251478.155733888</v>
      </c>
      <c r="D82" s="34">
        <v>320057.1292322021</v>
      </c>
      <c r="E82" s="29">
        <f t="shared" si="10"/>
        <v>2571535.28496609</v>
      </c>
      <c r="F82" s="97">
        <v>316722.29</v>
      </c>
      <c r="G82" s="60">
        <v>135949.99</v>
      </c>
      <c r="H82" s="61">
        <v>181066.01</v>
      </c>
      <c r="I82" s="61">
        <v>79229.77</v>
      </c>
      <c r="J82" s="62">
        <f>+G82+H82+I82</f>
        <v>396245.77</v>
      </c>
      <c r="K82" s="98">
        <v>122380.12</v>
      </c>
      <c r="L82" s="63">
        <v>84729.12000000001</v>
      </c>
      <c r="M82" s="149">
        <v>23328.7</v>
      </c>
      <c r="O82" s="53" t="s">
        <v>44</v>
      </c>
      <c r="P82" s="54" t="s">
        <v>62</v>
      </c>
      <c r="Q82" s="22">
        <v>1649568.0952990705</v>
      </c>
      <c r="R82" s="34">
        <v>139135.20306712223</v>
      </c>
      <c r="S82" s="29">
        <f t="shared" si="12"/>
        <v>1788703.2983661927</v>
      </c>
      <c r="T82" s="97">
        <v>825858.89</v>
      </c>
      <c r="U82" s="60">
        <v>74153.41000000002</v>
      </c>
      <c r="V82" s="61">
        <v>87309.53</v>
      </c>
      <c r="W82" s="61">
        <v>17043.589999999997</v>
      </c>
      <c r="X82" s="62">
        <f t="shared" si="16"/>
        <v>178506.53</v>
      </c>
      <c r="Y82" s="97">
        <v>85800.75</v>
      </c>
      <c r="Z82" s="63">
        <v>271241.48000000004</v>
      </c>
      <c r="AB82" s="53" t="s">
        <v>44</v>
      </c>
      <c r="AC82" s="54" t="s">
        <v>62</v>
      </c>
      <c r="AD82" s="111">
        <f>+C82/Q82-1</f>
        <v>0.3648894896489192</v>
      </c>
      <c r="AE82" s="67">
        <f>+D82/R82-1</f>
        <v>1.3003317792823337</v>
      </c>
      <c r="AF82" s="65">
        <f>+E82/S82-1</f>
        <v>0.4376533477155986</v>
      </c>
      <c r="AG82" s="65">
        <f>+F82/T82-1</f>
        <v>-0.6164934544689591</v>
      </c>
      <c r="AH82" s="64">
        <f t="shared" si="13"/>
        <v>0.833361270911209</v>
      </c>
      <c r="AI82" s="66">
        <f t="shared" si="14"/>
        <v>1.0738401638400759</v>
      </c>
      <c r="AJ82" s="67">
        <f t="shared" si="15"/>
        <v>3.648655007542426</v>
      </c>
      <c r="AK82" s="68">
        <f>+J82/X82-1</f>
        <v>1.219783052194225</v>
      </c>
      <c r="AL82" s="68">
        <f>+K82/Y82-1</f>
        <v>0.426329257028639</v>
      </c>
      <c r="AM82" s="107">
        <f>+L82/Z82-1</f>
        <v>-0.6876247688959668</v>
      </c>
    </row>
    <row r="83" spans="1:39" ht="14.25" thickBot="1">
      <c r="A83" s="72" t="s">
        <v>33</v>
      </c>
      <c r="B83" s="73" t="s">
        <v>88</v>
      </c>
      <c r="C83" s="24">
        <v>9166633.576777102</v>
      </c>
      <c r="D83" s="36">
        <v>1303075.679342081</v>
      </c>
      <c r="E83" s="31">
        <f t="shared" si="10"/>
        <v>10469709.256119184</v>
      </c>
      <c r="F83" s="101">
        <v>1289498.26</v>
      </c>
      <c r="G83" s="74">
        <v>3106141.44</v>
      </c>
      <c r="H83" s="75">
        <v>640788.06</v>
      </c>
      <c r="I83" s="75">
        <v>630671.51</v>
      </c>
      <c r="J83" s="76">
        <f>+G83+H83+I83</f>
        <v>4377601.01</v>
      </c>
      <c r="K83" s="102">
        <v>3013257.84</v>
      </c>
      <c r="L83" s="77">
        <v>344964.76999999996</v>
      </c>
      <c r="M83" s="150">
        <v>-567461.15</v>
      </c>
      <c r="O83" s="72" t="s">
        <v>33</v>
      </c>
      <c r="P83" s="73" t="s">
        <v>88</v>
      </c>
      <c r="Q83" s="24">
        <v>6511128.693021045</v>
      </c>
      <c r="R83" s="36">
        <v>549190.5520489607</v>
      </c>
      <c r="S83" s="31">
        <f t="shared" si="12"/>
        <v>7060319.245070006</v>
      </c>
      <c r="T83" s="101">
        <v>3259806.93</v>
      </c>
      <c r="U83" s="74">
        <v>1724988.8399999999</v>
      </c>
      <c r="V83" s="75">
        <v>400652.26</v>
      </c>
      <c r="W83" s="75">
        <v>517783.1800000001</v>
      </c>
      <c r="X83" s="76">
        <f t="shared" si="16"/>
        <v>2643424.28</v>
      </c>
      <c r="Y83" s="101">
        <v>2395739.86</v>
      </c>
      <c r="Z83" s="77">
        <v>1070636.6300000001</v>
      </c>
      <c r="AB83" s="69" t="s">
        <v>33</v>
      </c>
      <c r="AC83" s="70" t="s">
        <v>88</v>
      </c>
      <c r="AD83" s="112">
        <f>+C83/Q83-1</f>
        <v>0.40784094570306384</v>
      </c>
      <c r="AE83" s="81">
        <f>+D83/R83-1</f>
        <v>1.3727204965206887</v>
      </c>
      <c r="AF83" s="79">
        <f>+E83/S83-1</f>
        <v>0.48289459622237985</v>
      </c>
      <c r="AG83" s="79">
        <f>+F83/T83-1</f>
        <v>-0.6044249589959612</v>
      </c>
      <c r="AH83" s="78">
        <f t="shared" si="13"/>
        <v>0.8006733539215247</v>
      </c>
      <c r="AI83" s="80">
        <f t="shared" si="14"/>
        <v>0.5993621501099233</v>
      </c>
      <c r="AJ83" s="81">
        <f t="shared" si="15"/>
        <v>0.21802239694228742</v>
      </c>
      <c r="AK83" s="82">
        <f>+J83/X83-1</f>
        <v>0.6560341989444087</v>
      </c>
      <c r="AL83" s="82">
        <f>+K83/Y83-1</f>
        <v>0.2577566914965468</v>
      </c>
      <c r="AM83" s="108">
        <f>+L83/Z83-1</f>
        <v>-0.6777947248077998</v>
      </c>
    </row>
    <row r="84" spans="1:39" ht="14.25" thickBot="1">
      <c r="A84" s="2"/>
      <c r="B84" s="2"/>
      <c r="C84" s="25">
        <f aca="true" t="shared" si="17" ref="C84:M84">+SUM(C6:C83)</f>
        <v>419636955.19987476</v>
      </c>
      <c r="D84" s="37">
        <f t="shared" si="17"/>
        <v>59653165.56990327</v>
      </c>
      <c r="E84" s="32">
        <f t="shared" si="17"/>
        <v>479290120.7697779</v>
      </c>
      <c r="F84" s="103">
        <f t="shared" si="17"/>
        <v>59031608.36999999</v>
      </c>
      <c r="G84" s="25">
        <f t="shared" si="17"/>
        <v>122277989.63000005</v>
      </c>
      <c r="H84" s="25">
        <f t="shared" si="17"/>
        <v>48028011.02</v>
      </c>
      <c r="I84" s="25">
        <f t="shared" si="17"/>
        <v>41239121.09999999</v>
      </c>
      <c r="J84" s="32">
        <f t="shared" si="17"/>
        <v>211545121.75</v>
      </c>
      <c r="K84" s="104">
        <f t="shared" si="17"/>
        <v>137308251.04000002</v>
      </c>
      <c r="L84" s="83">
        <f t="shared" si="17"/>
        <v>15792053.899999999</v>
      </c>
      <c r="M84" s="151">
        <f t="shared" si="17"/>
        <v>-0.030000000493600965</v>
      </c>
      <c r="O84" s="2" t="s">
        <v>49</v>
      </c>
      <c r="P84" s="2"/>
      <c r="Q84" s="25">
        <f aca="true" t="shared" si="18" ref="Q84:Z84">+SUM(Q6:Q83)</f>
        <v>302057844.62820125</v>
      </c>
      <c r="R84" s="37">
        <f t="shared" si="18"/>
        <v>25477505.09368483</v>
      </c>
      <c r="S84" s="32">
        <f t="shared" si="18"/>
        <v>327535349.7218862</v>
      </c>
      <c r="T84" s="103">
        <f t="shared" si="18"/>
        <v>151225739.98999998</v>
      </c>
      <c r="U84" s="25">
        <f t="shared" si="18"/>
        <v>65520662.69000001</v>
      </c>
      <c r="V84" s="25">
        <f t="shared" si="18"/>
        <v>27345707.970000003</v>
      </c>
      <c r="W84" s="25">
        <f t="shared" si="18"/>
        <v>22647072.19000001</v>
      </c>
      <c r="X84" s="32">
        <f t="shared" si="18"/>
        <v>115513442.85000004</v>
      </c>
      <c r="Y84" s="104">
        <f t="shared" si="18"/>
        <v>102314272.72999999</v>
      </c>
      <c r="Z84" s="83">
        <f t="shared" si="18"/>
        <v>49667916.129999995</v>
      </c>
      <c r="AB84" s="2" t="s">
        <v>49</v>
      </c>
      <c r="AC84" s="2"/>
      <c r="AD84" s="113">
        <f>+C84/Q84-1</f>
        <v>0.38926024489249733</v>
      </c>
      <c r="AE84" s="87">
        <f>+D84/R84-1</f>
        <v>1.34140530442636</v>
      </c>
      <c r="AF84" s="85">
        <f>+E84/S84-1</f>
        <v>0.4633233364787901</v>
      </c>
      <c r="AG84" s="85">
        <f>+F84/T84-1</f>
        <v>-0.6096457628582044</v>
      </c>
      <c r="AH84" s="84">
        <f t="shared" si="13"/>
        <v>0.8662508071467132</v>
      </c>
      <c r="AI84" s="86">
        <f t="shared" si="14"/>
        <v>0.7563272113009403</v>
      </c>
      <c r="AJ84" s="87">
        <f t="shared" si="15"/>
        <v>0.8209471296783979</v>
      </c>
      <c r="AK84" s="88">
        <f>+J84/X84-1</f>
        <v>0.8313463483613928</v>
      </c>
      <c r="AL84" s="88">
        <f>+K84/Y84-1</f>
        <v>0.3420244055523576</v>
      </c>
      <c r="AM84" s="109">
        <f>+L84/Z84-1</f>
        <v>-0.6820471819541183</v>
      </c>
    </row>
    <row r="85" spans="5:25" ht="11.25" customHeight="1" thickBot="1">
      <c r="E85" s="9"/>
      <c r="K85" s="9"/>
      <c r="S85" s="9"/>
      <c r="Y85" s="9"/>
    </row>
    <row r="86" spans="5:39" ht="14.25" thickBot="1">
      <c r="E86" s="2"/>
      <c r="F86" s="38">
        <f>SUM(E84:F84)</f>
        <v>538321729.1397779</v>
      </c>
      <c r="G86" s="2"/>
      <c r="H86" s="3"/>
      <c r="I86" s="3"/>
      <c r="J86" s="3"/>
      <c r="K86" s="38">
        <f>+J84+K84</f>
        <v>348853372.79</v>
      </c>
      <c r="L86" s="89">
        <f>SUM(L84)</f>
        <v>15792053.899999999</v>
      </c>
      <c r="M86" s="90"/>
      <c r="S86" s="2"/>
      <c r="T86" s="38">
        <f>SUM(S84:T84)</f>
        <v>478761089.71188617</v>
      </c>
      <c r="U86" s="2"/>
      <c r="V86" s="3"/>
      <c r="W86" s="3"/>
      <c r="X86" s="3"/>
      <c r="Y86" s="38">
        <f>+SUM(X84:Y84)</f>
        <v>217827715.58000004</v>
      </c>
      <c r="Z86" s="89">
        <f>SUM(Z84)</f>
        <v>49667916.129999995</v>
      </c>
      <c r="AF86" s="5"/>
      <c r="AG86" s="6">
        <f>+(F86-T86)/T86</f>
        <v>0.12440576460324868</v>
      </c>
      <c r="AH86" s="5"/>
      <c r="AI86" s="7"/>
      <c r="AJ86" s="7"/>
      <c r="AK86" s="7"/>
      <c r="AL86" s="6">
        <f>+(K86-Y86)/Y86</f>
        <v>0.6015104958573516</v>
      </c>
      <c r="AM86" s="6">
        <f>+(L86-Z86)/Z86</f>
        <v>-0.6820471819541184</v>
      </c>
    </row>
    <row r="87" spans="11:39" ht="3.75" customHeight="1">
      <c r="K87" s="90"/>
      <c r="L87" s="90"/>
      <c r="M87" s="12"/>
      <c r="Y87" s="90"/>
      <c r="Z87" s="90"/>
      <c r="AF87" s="8"/>
      <c r="AG87" s="8"/>
      <c r="AH87" s="8"/>
      <c r="AI87" s="8"/>
      <c r="AJ87" s="8"/>
      <c r="AK87" s="8"/>
      <c r="AL87" s="8"/>
      <c r="AM87" s="8"/>
    </row>
    <row r="88" spans="1:15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O88" s="12" t="s">
        <v>105</v>
      </c>
    </row>
    <row r="89" spans="2:39" s="120" customFormat="1" ht="13.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108</v>
      </c>
      <c r="M89" s="1"/>
      <c r="N89" s="121"/>
      <c r="Z89" s="119" t="s">
        <v>108</v>
      </c>
      <c r="AM89" s="119" t="s">
        <v>108</v>
      </c>
    </row>
    <row r="90" spans="1:10" ht="13.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7" spans="1:6" ht="13.5">
      <c r="A97" s="90"/>
      <c r="B97" s="90"/>
      <c r="C97" s="105"/>
      <c r="D97" s="105"/>
      <c r="E97" s="105"/>
      <c r="F97" s="105"/>
    </row>
    <row r="98" ht="13.5">
      <c r="A98" s="105"/>
    </row>
  </sheetData>
  <sheetProtection/>
  <mergeCells count="19">
    <mergeCell ref="AD3:AL3"/>
    <mergeCell ref="AM3:AM5"/>
    <mergeCell ref="C4:F4"/>
    <mergeCell ref="G4:K4"/>
    <mergeCell ref="Q4:T4"/>
    <mergeCell ref="U4:Y4"/>
    <mergeCell ref="AD4:AG4"/>
    <mergeCell ref="AH4:AL4"/>
    <mergeCell ref="M3:M5"/>
    <mergeCell ref="A1:L1"/>
    <mergeCell ref="O1:Z1"/>
    <mergeCell ref="AB1:AM1"/>
    <mergeCell ref="A3:A5"/>
    <mergeCell ref="C3:K3"/>
    <mergeCell ref="L3:L5"/>
    <mergeCell ref="O3:O5"/>
    <mergeCell ref="Q3:Y3"/>
    <mergeCell ref="Z3:Z5"/>
    <mergeCell ref="AB3:AB5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showGridLines="0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95" sqref="AM95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12" width="14.7109375" style="1" customWidth="1"/>
    <col min="13" max="13" width="1.28515625" style="91" customWidth="1"/>
    <col min="14" max="14" width="27.57421875" style="1" customWidth="1"/>
    <col min="15" max="15" width="13.421875" style="1" customWidth="1"/>
    <col min="16" max="25" width="14.57421875" style="1" customWidth="1"/>
    <col min="26" max="26" width="1.421875" style="1" customWidth="1"/>
    <col min="27" max="27" width="29.57421875" style="1" customWidth="1"/>
    <col min="28" max="28" width="13.00390625" style="1" customWidth="1"/>
    <col min="29" max="38" width="12.8515625" style="1" customWidth="1"/>
    <col min="39" max="16384" width="11.421875" style="1" customWidth="1"/>
  </cols>
  <sheetData>
    <row r="1" spans="1:38" ht="13.5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N1" s="123" t="s">
        <v>92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AA1" s="123" t="s">
        <v>92</v>
      </c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1:30" ht="14.25" thickBot="1">
      <c r="A2" s="1" t="s">
        <v>97</v>
      </c>
      <c r="B2" s="1" t="s">
        <v>112</v>
      </c>
      <c r="N2" s="1" t="s">
        <v>97</v>
      </c>
      <c r="O2" s="1" t="s">
        <v>113</v>
      </c>
      <c r="AA2" s="1" t="s">
        <v>97</v>
      </c>
      <c r="AB2" s="12" t="s">
        <v>114</v>
      </c>
      <c r="AC2" s="12"/>
      <c r="AD2" s="12"/>
    </row>
    <row r="3" spans="1:38" ht="26.25" thickBot="1">
      <c r="A3" s="124" t="s">
        <v>50</v>
      </c>
      <c r="B3" s="13" t="s">
        <v>91</v>
      </c>
      <c r="C3" s="127" t="s">
        <v>56</v>
      </c>
      <c r="D3" s="128"/>
      <c r="E3" s="128"/>
      <c r="F3" s="128"/>
      <c r="G3" s="128"/>
      <c r="H3" s="128"/>
      <c r="I3" s="128"/>
      <c r="J3" s="128"/>
      <c r="K3" s="129"/>
      <c r="L3" s="130" t="s">
        <v>96</v>
      </c>
      <c r="N3" s="124" t="s">
        <v>50</v>
      </c>
      <c r="O3" s="13" t="s">
        <v>91</v>
      </c>
      <c r="P3" s="127" t="s">
        <v>56</v>
      </c>
      <c r="Q3" s="128"/>
      <c r="R3" s="128"/>
      <c r="S3" s="128"/>
      <c r="T3" s="128"/>
      <c r="U3" s="128"/>
      <c r="V3" s="128"/>
      <c r="W3" s="128"/>
      <c r="X3" s="129"/>
      <c r="Y3" s="130" t="s">
        <v>96</v>
      </c>
      <c r="AA3" s="124" t="s">
        <v>50</v>
      </c>
      <c r="AB3" s="4" t="s">
        <v>91</v>
      </c>
      <c r="AC3" s="133" t="s">
        <v>56</v>
      </c>
      <c r="AD3" s="134"/>
      <c r="AE3" s="134"/>
      <c r="AF3" s="134"/>
      <c r="AG3" s="134"/>
      <c r="AH3" s="134"/>
      <c r="AI3" s="134"/>
      <c r="AJ3" s="134"/>
      <c r="AK3" s="135"/>
      <c r="AL3" s="130" t="s">
        <v>96</v>
      </c>
    </row>
    <row r="4" spans="1:38" ht="16.5" customHeight="1" thickBot="1">
      <c r="A4" s="125"/>
      <c r="B4" s="14" t="s">
        <v>95</v>
      </c>
      <c r="C4" s="136" t="s">
        <v>57</v>
      </c>
      <c r="D4" s="137"/>
      <c r="E4" s="137"/>
      <c r="F4" s="138"/>
      <c r="G4" s="139" t="s">
        <v>58</v>
      </c>
      <c r="H4" s="140"/>
      <c r="I4" s="140"/>
      <c r="J4" s="140"/>
      <c r="K4" s="141"/>
      <c r="L4" s="131"/>
      <c r="N4" s="125"/>
      <c r="O4" s="14" t="s">
        <v>95</v>
      </c>
      <c r="P4" s="136" t="s">
        <v>57</v>
      </c>
      <c r="Q4" s="137"/>
      <c r="R4" s="137"/>
      <c r="S4" s="138"/>
      <c r="T4" s="139" t="s">
        <v>58</v>
      </c>
      <c r="U4" s="140"/>
      <c r="V4" s="140"/>
      <c r="W4" s="140"/>
      <c r="X4" s="141"/>
      <c r="Y4" s="131"/>
      <c r="AA4" s="125"/>
      <c r="AB4" s="10" t="s">
        <v>95</v>
      </c>
      <c r="AC4" s="142" t="s">
        <v>57</v>
      </c>
      <c r="AD4" s="143"/>
      <c r="AE4" s="143"/>
      <c r="AF4" s="144"/>
      <c r="AG4" s="127" t="s">
        <v>58</v>
      </c>
      <c r="AH4" s="128"/>
      <c r="AI4" s="128"/>
      <c r="AJ4" s="128"/>
      <c r="AK4" s="129"/>
      <c r="AL4" s="131"/>
    </row>
    <row r="5" spans="1:38" s="18" customFormat="1" ht="54" customHeight="1" thickBot="1">
      <c r="A5" s="126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2"/>
      <c r="M5" s="92"/>
      <c r="N5" s="126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32"/>
      <c r="AA5" s="126"/>
      <c r="AB5" s="11">
        <v>42348</v>
      </c>
      <c r="AC5" s="42" t="s">
        <v>93</v>
      </c>
      <c r="AD5" s="43" t="s">
        <v>104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32"/>
    </row>
    <row r="6" spans="1:38" ht="13.5">
      <c r="A6" s="93" t="s">
        <v>60</v>
      </c>
      <c r="B6" s="48" t="s">
        <v>59</v>
      </c>
      <c r="C6" s="21">
        <v>15240251.653937254</v>
      </c>
      <c r="D6" s="33">
        <v>2169553.411757989</v>
      </c>
      <c r="E6" s="28">
        <f aca="true" t="shared" si="0" ref="E6:E69">+SUM(C6:D6)</f>
        <v>17409805.06569524</v>
      </c>
      <c r="F6" s="94">
        <v>1118824.46</v>
      </c>
      <c r="G6" s="49">
        <v>652930.3899999997</v>
      </c>
      <c r="H6" s="50">
        <v>437069.8499999999</v>
      </c>
      <c r="I6" s="50">
        <v>821125.6599999997</v>
      </c>
      <c r="J6" s="51">
        <f aca="true" t="shared" si="1" ref="J6:J69">+G6+H6+I6</f>
        <v>1911125.8999999992</v>
      </c>
      <c r="K6" s="95">
        <v>162112.75</v>
      </c>
      <c r="L6" s="52">
        <v>1164974.9200000004</v>
      </c>
      <c r="N6" s="93" t="s">
        <v>60</v>
      </c>
      <c r="O6" s="48" t="s">
        <v>59</v>
      </c>
      <c r="P6" s="21">
        <v>11014979.823477965</v>
      </c>
      <c r="Q6" s="33">
        <v>911948.7970925147</v>
      </c>
      <c r="R6" s="28">
        <f aca="true" t="shared" si="2" ref="R6:R69">+SUM(P6:Q6)</f>
        <v>11926928.620570479</v>
      </c>
      <c r="S6" s="94">
        <v>2636166.62</v>
      </c>
      <c r="T6" s="49">
        <v>351058.21000000014</v>
      </c>
      <c r="U6" s="50">
        <v>266957.5999999999</v>
      </c>
      <c r="V6" s="50">
        <v>529166.7799999998</v>
      </c>
      <c r="W6" s="51">
        <f>+T6+U6+V6</f>
        <v>1147182.5899999999</v>
      </c>
      <c r="X6" s="95">
        <v>133270.36000000002</v>
      </c>
      <c r="Y6" s="52">
        <v>1127258.6499999994</v>
      </c>
      <c r="AA6" s="96" t="s">
        <v>60</v>
      </c>
      <c r="AB6" s="54" t="s">
        <v>59</v>
      </c>
      <c r="AC6" s="110">
        <f aca="true" t="shared" si="3" ref="AC6:AD37">+C6/P6-1</f>
        <v>0.38359324285399965</v>
      </c>
      <c r="AD6" s="58">
        <f t="shared" si="3"/>
        <v>1.3790298519774171</v>
      </c>
      <c r="AE6" s="56">
        <f aca="true" t="shared" si="4" ref="AE6:AF37">+E6/R6-1</f>
        <v>0.45970564757706334</v>
      </c>
      <c r="AF6" s="56">
        <f t="shared" si="4"/>
        <v>-0.5755865917155116</v>
      </c>
      <c r="AG6" s="55">
        <f aca="true" t="shared" si="5" ref="AG6:AG37">+G6/T6-1</f>
        <v>0.859892095957532</v>
      </c>
      <c r="AH6" s="57">
        <f aca="true" t="shared" si="6" ref="AH6:AH37">+H6/U6-1</f>
        <v>0.63722572423486</v>
      </c>
      <c r="AI6" s="58">
        <f aca="true" t="shared" si="7" ref="AI6:AI37">+I6/V6-1</f>
        <v>0.5517331983689528</v>
      </c>
      <c r="AJ6" s="59">
        <f aca="true" t="shared" si="8" ref="AJ6:AL37">+J6/W6-1</f>
        <v>0.6659300068352672</v>
      </c>
      <c r="AK6" s="59">
        <f t="shared" si="8"/>
        <v>0.21642014023223144</v>
      </c>
      <c r="AL6" s="106">
        <f t="shared" si="8"/>
        <v>0.033458399276866</v>
      </c>
    </row>
    <row r="7" spans="1:38" ht="13.5">
      <c r="A7" s="96" t="s">
        <v>61</v>
      </c>
      <c r="B7" s="54" t="s">
        <v>59</v>
      </c>
      <c r="C7" s="22">
        <v>17542448.566539247</v>
      </c>
      <c r="D7" s="34">
        <v>2497286.7904246068</v>
      </c>
      <c r="E7" s="29">
        <f t="shared" si="0"/>
        <v>20039735.356963854</v>
      </c>
      <c r="F7" s="97">
        <v>1287834.41</v>
      </c>
      <c r="G7" s="60">
        <v>2127778.5599999996</v>
      </c>
      <c r="H7" s="61">
        <v>201314.01000000007</v>
      </c>
      <c r="I7" s="61">
        <v>536389.5599999999</v>
      </c>
      <c r="J7" s="62">
        <f t="shared" si="1"/>
        <v>2865482.13</v>
      </c>
      <c r="K7" s="98">
        <v>485930.77</v>
      </c>
      <c r="L7" s="63">
        <v>1340956.4000000001</v>
      </c>
      <c r="N7" s="96" t="s">
        <v>61</v>
      </c>
      <c r="O7" s="54" t="s">
        <v>59</v>
      </c>
      <c r="P7" s="22">
        <v>12674422.534147082</v>
      </c>
      <c r="Q7" s="34">
        <v>1049336.863897054</v>
      </c>
      <c r="R7" s="29">
        <f t="shared" si="2"/>
        <v>13723759.398044135</v>
      </c>
      <c r="S7" s="97">
        <v>3033313.7300000004</v>
      </c>
      <c r="T7" s="60">
        <v>1159216.9200000006</v>
      </c>
      <c r="U7" s="61">
        <v>127245.87999999999</v>
      </c>
      <c r="V7" s="61">
        <v>307860.90000000014</v>
      </c>
      <c r="W7" s="62">
        <f aca="true" t="shared" si="9" ref="W7:W70">+T7+U7+V7</f>
        <v>1594323.7000000007</v>
      </c>
      <c r="X7" s="98">
        <v>406488.20999999996</v>
      </c>
      <c r="Y7" s="63">
        <v>1297083.8400000005</v>
      </c>
      <c r="AA7" s="96" t="s">
        <v>61</v>
      </c>
      <c r="AB7" s="54" t="s">
        <v>59</v>
      </c>
      <c r="AC7" s="111">
        <f t="shared" si="3"/>
        <v>0.3840826687982717</v>
      </c>
      <c r="AD7" s="67">
        <f t="shared" si="3"/>
        <v>1.3798713991140268</v>
      </c>
      <c r="AE7" s="65">
        <f t="shared" si="4"/>
        <v>0.46022199717519463</v>
      </c>
      <c r="AF7" s="65">
        <f t="shared" si="4"/>
        <v>-0.5754364616943202</v>
      </c>
      <c r="AG7" s="64">
        <f t="shared" si="5"/>
        <v>0.8355309720634498</v>
      </c>
      <c r="AH7" s="66">
        <f t="shared" si="6"/>
        <v>0.5820866655957748</v>
      </c>
      <c r="AI7" s="67">
        <f t="shared" si="7"/>
        <v>0.742311414018473</v>
      </c>
      <c r="AJ7" s="68">
        <f t="shared" si="8"/>
        <v>0.7973025992149516</v>
      </c>
      <c r="AK7" s="68">
        <f t="shared" si="8"/>
        <v>0.19543632028097457</v>
      </c>
      <c r="AL7" s="107">
        <f t="shared" si="8"/>
        <v>0.033823997067143674</v>
      </c>
    </row>
    <row r="8" spans="1:38" ht="13.5">
      <c r="A8" s="96" t="s">
        <v>0</v>
      </c>
      <c r="B8" s="54" t="s">
        <v>62</v>
      </c>
      <c r="C8" s="22">
        <v>16449582.675436035</v>
      </c>
      <c r="D8" s="34">
        <v>2341709.9025571183</v>
      </c>
      <c r="E8" s="29">
        <f t="shared" si="0"/>
        <v>18791292.577993155</v>
      </c>
      <c r="F8" s="97">
        <v>1207604.44</v>
      </c>
      <c r="G8" s="60">
        <v>1194013.8000000005</v>
      </c>
      <c r="H8" s="61">
        <v>742844.6500000003</v>
      </c>
      <c r="I8" s="61">
        <v>1464763.8099999998</v>
      </c>
      <c r="J8" s="62">
        <f t="shared" si="1"/>
        <v>3401622.2600000007</v>
      </c>
      <c r="K8" s="98">
        <v>477503.58999999997</v>
      </c>
      <c r="L8" s="63">
        <v>1257417.01</v>
      </c>
      <c r="N8" s="96" t="s">
        <v>0</v>
      </c>
      <c r="O8" s="54" t="s">
        <v>62</v>
      </c>
      <c r="P8" s="22">
        <v>11832726.263919512</v>
      </c>
      <c r="Q8" s="34">
        <v>979651.407050804</v>
      </c>
      <c r="R8" s="29">
        <f t="shared" si="2"/>
        <v>12812377.670970315</v>
      </c>
      <c r="S8" s="97">
        <v>2831874.28</v>
      </c>
      <c r="T8" s="60">
        <v>568584.1599999999</v>
      </c>
      <c r="U8" s="61">
        <v>489978.88999999996</v>
      </c>
      <c r="V8" s="61">
        <v>815129.2199999999</v>
      </c>
      <c r="W8" s="62">
        <f t="shared" si="9"/>
        <v>1873692.2699999996</v>
      </c>
      <c r="X8" s="98">
        <v>350413.83</v>
      </c>
      <c r="Y8" s="63">
        <v>1210945.5600000005</v>
      </c>
      <c r="AA8" s="99" t="s">
        <v>0</v>
      </c>
      <c r="AB8" s="70" t="s">
        <v>62</v>
      </c>
      <c r="AC8" s="111">
        <f t="shared" si="3"/>
        <v>0.3901768965613863</v>
      </c>
      <c r="AD8" s="67">
        <f t="shared" si="3"/>
        <v>1.3903501650722165</v>
      </c>
      <c r="AE8" s="65">
        <f t="shared" si="4"/>
        <v>0.4666514725498285</v>
      </c>
      <c r="AF8" s="65">
        <f t="shared" si="4"/>
        <v>-0.5735670723348636</v>
      </c>
      <c r="AG8" s="64">
        <f t="shared" si="5"/>
        <v>1.0999772487506525</v>
      </c>
      <c r="AH8" s="66">
        <f t="shared" si="6"/>
        <v>0.5160748047737329</v>
      </c>
      <c r="AI8" s="67">
        <f t="shared" si="7"/>
        <v>0.7969712949316183</v>
      </c>
      <c r="AJ8" s="68">
        <f t="shared" si="8"/>
        <v>0.8154647454461674</v>
      </c>
      <c r="AK8" s="68">
        <f t="shared" si="8"/>
        <v>0.3626847718881414</v>
      </c>
      <c r="AL8" s="107">
        <f t="shared" si="8"/>
        <v>0.03837616779403308</v>
      </c>
    </row>
    <row r="9" spans="1:38" ht="13.5">
      <c r="A9" s="96" t="s">
        <v>1</v>
      </c>
      <c r="B9" s="54" t="s">
        <v>63</v>
      </c>
      <c r="C9" s="22">
        <v>16329245.302853398</v>
      </c>
      <c r="D9" s="34">
        <v>2324579.059630308</v>
      </c>
      <c r="E9" s="29">
        <f t="shared" si="0"/>
        <v>18653824.362483706</v>
      </c>
      <c r="F9" s="97">
        <v>1198770.18</v>
      </c>
      <c r="G9" s="60">
        <v>1090895.12</v>
      </c>
      <c r="H9" s="61">
        <v>712871.5299999997</v>
      </c>
      <c r="I9" s="61">
        <v>735445.17</v>
      </c>
      <c r="J9" s="62">
        <f t="shared" si="1"/>
        <v>2539211.82</v>
      </c>
      <c r="K9" s="98">
        <v>333760.93</v>
      </c>
      <c r="L9" s="63">
        <v>1248218.35</v>
      </c>
      <c r="N9" s="96" t="s">
        <v>1</v>
      </c>
      <c r="O9" s="54" t="s">
        <v>63</v>
      </c>
      <c r="P9" s="22">
        <v>11912559.029872907</v>
      </c>
      <c r="Q9" s="34">
        <v>986260.896677339</v>
      </c>
      <c r="R9" s="29">
        <f t="shared" si="2"/>
        <v>12898819.926550247</v>
      </c>
      <c r="S9" s="97">
        <v>2850980.29</v>
      </c>
      <c r="T9" s="60">
        <v>575014.6199999998</v>
      </c>
      <c r="U9" s="61">
        <v>355708.64999999985</v>
      </c>
      <c r="V9" s="61">
        <v>459774.68</v>
      </c>
      <c r="W9" s="62">
        <f t="shared" si="9"/>
        <v>1390497.9499999995</v>
      </c>
      <c r="X9" s="98">
        <v>248893.97000000003</v>
      </c>
      <c r="Y9" s="63">
        <v>1219115.7699999993</v>
      </c>
      <c r="AA9" s="96" t="s">
        <v>1</v>
      </c>
      <c r="AB9" s="54" t="s">
        <v>63</v>
      </c>
      <c r="AC9" s="111">
        <f t="shared" si="3"/>
        <v>0.3707588152893804</v>
      </c>
      <c r="AD9" s="67">
        <f t="shared" si="3"/>
        <v>1.3569615985604746</v>
      </c>
      <c r="AE9" s="65">
        <f t="shared" si="4"/>
        <v>0.4461651894285046</v>
      </c>
      <c r="AF9" s="65">
        <f t="shared" si="4"/>
        <v>-0.5795235118935178</v>
      </c>
      <c r="AG9" s="64">
        <f t="shared" si="5"/>
        <v>0.8971606669757382</v>
      </c>
      <c r="AH9" s="66">
        <f t="shared" si="6"/>
        <v>1.0040882615590032</v>
      </c>
      <c r="AI9" s="67">
        <f t="shared" si="7"/>
        <v>0.5995773625463674</v>
      </c>
      <c r="AJ9" s="68">
        <f t="shared" si="8"/>
        <v>0.8261169101328059</v>
      </c>
      <c r="AK9" s="68">
        <f t="shared" si="8"/>
        <v>0.34097636033528644</v>
      </c>
      <c r="AL9" s="107">
        <f t="shared" si="8"/>
        <v>0.023871875597180292</v>
      </c>
    </row>
    <row r="10" spans="1:38" ht="13.5">
      <c r="A10" s="96" t="s">
        <v>2</v>
      </c>
      <c r="B10" s="54" t="s">
        <v>59</v>
      </c>
      <c r="C10" s="22">
        <v>27931674.35443482</v>
      </c>
      <c r="D10" s="34">
        <v>3976263.69746471</v>
      </c>
      <c r="E10" s="29">
        <f t="shared" si="0"/>
        <v>31907938.05189953</v>
      </c>
      <c r="F10" s="97">
        <v>2050533.1099999999</v>
      </c>
      <c r="G10" s="60">
        <v>6581558.099999998</v>
      </c>
      <c r="H10" s="61">
        <v>1502833.7099999993</v>
      </c>
      <c r="I10" s="61">
        <v>5785831.9099999955</v>
      </c>
      <c r="J10" s="62">
        <f t="shared" si="1"/>
        <v>13870223.719999991</v>
      </c>
      <c r="K10" s="98">
        <v>2255861.81</v>
      </c>
      <c r="L10" s="63">
        <v>2135115.630000001</v>
      </c>
      <c r="N10" s="96" t="s">
        <v>2</v>
      </c>
      <c r="O10" s="54" t="s">
        <v>59</v>
      </c>
      <c r="P10" s="22">
        <v>20566215.094988786</v>
      </c>
      <c r="Q10" s="34">
        <v>1702711.708708239</v>
      </c>
      <c r="R10" s="29">
        <f t="shared" si="2"/>
        <v>22268926.803697024</v>
      </c>
      <c r="S10" s="97">
        <v>4922021.7</v>
      </c>
      <c r="T10" s="60">
        <v>3526729.8200000003</v>
      </c>
      <c r="U10" s="61">
        <v>986539.2399999998</v>
      </c>
      <c r="V10" s="61">
        <v>3417909.1900000013</v>
      </c>
      <c r="W10" s="62">
        <f t="shared" si="9"/>
        <v>7931178.250000002</v>
      </c>
      <c r="X10" s="98">
        <v>1968803.8399999999</v>
      </c>
      <c r="Y10" s="63">
        <v>2104719.55</v>
      </c>
      <c r="AA10" s="96" t="s">
        <v>2</v>
      </c>
      <c r="AB10" s="54" t="s">
        <v>59</v>
      </c>
      <c r="AC10" s="111">
        <f t="shared" si="3"/>
        <v>0.35813392135730027</v>
      </c>
      <c r="AD10" s="67">
        <f t="shared" si="3"/>
        <v>1.3352536293306514</v>
      </c>
      <c r="AE10" s="65">
        <f t="shared" si="4"/>
        <v>0.43284579150003166</v>
      </c>
      <c r="AF10" s="65">
        <f t="shared" si="4"/>
        <v>-0.5833961662542041</v>
      </c>
      <c r="AG10" s="64">
        <f t="shared" si="5"/>
        <v>0.8661928857368488</v>
      </c>
      <c r="AH10" s="66">
        <f t="shared" si="6"/>
        <v>0.5233390108233298</v>
      </c>
      <c r="AI10" s="67">
        <f t="shared" si="7"/>
        <v>0.6927986053368473</v>
      </c>
      <c r="AJ10" s="68">
        <f t="shared" si="8"/>
        <v>0.7488225939191302</v>
      </c>
      <c r="AK10" s="68">
        <f t="shared" si="8"/>
        <v>0.1458032355320884</v>
      </c>
      <c r="AL10" s="107">
        <f t="shared" si="8"/>
        <v>0.014441867088658356</v>
      </c>
    </row>
    <row r="11" spans="1:38" ht="13.5">
      <c r="A11" s="96" t="s">
        <v>3</v>
      </c>
      <c r="B11" s="54" t="s">
        <v>59</v>
      </c>
      <c r="C11" s="22">
        <v>27021399.575690914</v>
      </c>
      <c r="D11" s="34">
        <v>3846679.8955232967</v>
      </c>
      <c r="E11" s="29">
        <f t="shared" si="0"/>
        <v>30868079.471214212</v>
      </c>
      <c r="F11" s="97">
        <v>1983707.6</v>
      </c>
      <c r="G11" s="60">
        <v>6625821.819999997</v>
      </c>
      <c r="H11" s="61">
        <v>864439.1500000001</v>
      </c>
      <c r="I11" s="61">
        <v>3648742.5400000005</v>
      </c>
      <c r="J11" s="62">
        <f t="shared" si="1"/>
        <v>11139003.509999998</v>
      </c>
      <c r="K11" s="98">
        <v>1739538.8900000001</v>
      </c>
      <c r="L11" s="63">
        <v>2065533.7099999997</v>
      </c>
      <c r="N11" s="96" t="s">
        <v>3</v>
      </c>
      <c r="O11" s="54" t="s">
        <v>59</v>
      </c>
      <c r="P11" s="22">
        <v>19618578.58669874</v>
      </c>
      <c r="Q11" s="34">
        <v>1624255.2804927228</v>
      </c>
      <c r="R11" s="29">
        <f t="shared" si="2"/>
        <v>21242833.867191464</v>
      </c>
      <c r="S11" s="97">
        <v>4695228.03</v>
      </c>
      <c r="T11" s="60">
        <v>3550175.190000002</v>
      </c>
      <c r="U11" s="61">
        <v>515164.49999999977</v>
      </c>
      <c r="V11" s="61">
        <v>2235322.26</v>
      </c>
      <c r="W11" s="62">
        <f t="shared" si="9"/>
        <v>6300661.950000001</v>
      </c>
      <c r="X11" s="98">
        <v>1440514.52</v>
      </c>
      <c r="Y11" s="63">
        <v>2007739.6599999995</v>
      </c>
      <c r="AA11" s="96" t="s">
        <v>3</v>
      </c>
      <c r="AB11" s="54" t="s">
        <v>59</v>
      </c>
      <c r="AC11" s="111">
        <f t="shared" si="3"/>
        <v>0.3773372752912505</v>
      </c>
      <c r="AD11" s="67">
        <f t="shared" si="3"/>
        <v>1.3682729812990941</v>
      </c>
      <c r="AE11" s="65">
        <f t="shared" si="4"/>
        <v>0.4531055349864821</v>
      </c>
      <c r="AF11" s="65">
        <f t="shared" si="4"/>
        <v>-0.5775055892226815</v>
      </c>
      <c r="AG11" s="64">
        <f t="shared" si="5"/>
        <v>0.8663365792942723</v>
      </c>
      <c r="AH11" s="66">
        <f t="shared" si="6"/>
        <v>0.6779866431013792</v>
      </c>
      <c r="AI11" s="67">
        <f t="shared" si="7"/>
        <v>0.6323116381438445</v>
      </c>
      <c r="AJ11" s="68">
        <f t="shared" si="8"/>
        <v>0.7679100384047737</v>
      </c>
      <c r="AK11" s="68">
        <f t="shared" si="8"/>
        <v>0.20758164242593002</v>
      </c>
      <c r="AL11" s="107">
        <f t="shared" si="8"/>
        <v>0.02878562950736363</v>
      </c>
    </row>
    <row r="12" spans="1:38" ht="13.5">
      <c r="A12" s="96" t="s">
        <v>4</v>
      </c>
      <c r="B12" s="54" t="s">
        <v>63</v>
      </c>
      <c r="C12" s="22">
        <v>18173624.04303085</v>
      </c>
      <c r="D12" s="34">
        <v>2587138.909637255</v>
      </c>
      <c r="E12" s="29">
        <f t="shared" si="0"/>
        <v>20760762.952668104</v>
      </c>
      <c r="F12" s="97">
        <v>1334170.57</v>
      </c>
      <c r="G12" s="60">
        <v>1540839.240000001</v>
      </c>
      <c r="H12" s="61">
        <v>708700.5800000002</v>
      </c>
      <c r="I12" s="61">
        <v>1766570.7499999998</v>
      </c>
      <c r="J12" s="62">
        <f t="shared" si="1"/>
        <v>4016110.570000001</v>
      </c>
      <c r="K12" s="98">
        <v>563655.22</v>
      </c>
      <c r="L12" s="63">
        <v>1389203.8099999998</v>
      </c>
      <c r="N12" s="96" t="s">
        <v>4</v>
      </c>
      <c r="O12" s="54" t="s">
        <v>63</v>
      </c>
      <c r="P12" s="22">
        <v>12896875.457655055</v>
      </c>
      <c r="Q12" s="34">
        <v>1067754.1174239656</v>
      </c>
      <c r="R12" s="29">
        <f t="shared" si="2"/>
        <v>13964629.57507902</v>
      </c>
      <c r="S12" s="97">
        <v>3086552.41</v>
      </c>
      <c r="T12" s="60">
        <v>802366.9099999996</v>
      </c>
      <c r="U12" s="61">
        <v>464785.49</v>
      </c>
      <c r="V12" s="61">
        <v>1347311.5500000003</v>
      </c>
      <c r="W12" s="62">
        <f t="shared" si="9"/>
        <v>2614463.9499999997</v>
      </c>
      <c r="X12" s="98">
        <v>452910.27</v>
      </c>
      <c r="Y12" s="63">
        <v>1319849.3600000003</v>
      </c>
      <c r="AA12" s="96" t="s">
        <v>4</v>
      </c>
      <c r="AB12" s="54" t="s">
        <v>63</v>
      </c>
      <c r="AC12" s="111">
        <f t="shared" si="3"/>
        <v>0.4091493790648133</v>
      </c>
      <c r="AD12" s="67">
        <f t="shared" si="3"/>
        <v>1.4229725434156282</v>
      </c>
      <c r="AE12" s="65">
        <f t="shared" si="4"/>
        <v>0.48666764421143816</v>
      </c>
      <c r="AF12" s="65">
        <f t="shared" si="4"/>
        <v>-0.5677473139035407</v>
      </c>
      <c r="AG12" s="64">
        <f t="shared" si="5"/>
        <v>0.9203673790585429</v>
      </c>
      <c r="AH12" s="66">
        <f t="shared" si="6"/>
        <v>0.5247906727897211</v>
      </c>
      <c r="AI12" s="67">
        <f t="shared" si="7"/>
        <v>0.311182072179222</v>
      </c>
      <c r="AJ12" s="68">
        <f t="shared" si="8"/>
        <v>0.5361124294714417</v>
      </c>
      <c r="AK12" s="68">
        <f t="shared" si="8"/>
        <v>0.24451852239959138</v>
      </c>
      <c r="AL12" s="107">
        <f t="shared" si="8"/>
        <v>0.05254724675549305</v>
      </c>
    </row>
    <row r="13" spans="1:38" ht="13.5">
      <c r="A13" s="96" t="s">
        <v>45</v>
      </c>
      <c r="B13" s="54" t="s">
        <v>62</v>
      </c>
      <c r="C13" s="22">
        <v>16604770.227702256</v>
      </c>
      <c r="D13" s="34">
        <v>2363801.9054404544</v>
      </c>
      <c r="E13" s="29">
        <f t="shared" si="0"/>
        <v>18968572.13314271</v>
      </c>
      <c r="F13" s="97">
        <v>1218997.1400000001</v>
      </c>
      <c r="G13" s="60">
        <v>1774600.81</v>
      </c>
      <c r="H13" s="61">
        <v>30771.72</v>
      </c>
      <c r="I13" s="61">
        <v>338538.99000000005</v>
      </c>
      <c r="J13" s="62">
        <f t="shared" si="1"/>
        <v>2143911.52</v>
      </c>
      <c r="K13" s="98">
        <v>385199.43000000005</v>
      </c>
      <c r="L13" s="63">
        <v>1269279.5799999996</v>
      </c>
      <c r="N13" s="96" t="s">
        <v>45</v>
      </c>
      <c r="O13" s="54" t="s">
        <v>62</v>
      </c>
      <c r="P13" s="22">
        <v>11811149.840688864</v>
      </c>
      <c r="Q13" s="34">
        <v>977865.0585030918</v>
      </c>
      <c r="R13" s="29">
        <f t="shared" si="2"/>
        <v>12789014.899191955</v>
      </c>
      <c r="S13" s="97">
        <v>2826710.48</v>
      </c>
      <c r="T13" s="60">
        <v>967626.5399999993</v>
      </c>
      <c r="U13" s="61">
        <v>17521.970000000005</v>
      </c>
      <c r="V13" s="61">
        <v>155513.76</v>
      </c>
      <c r="W13" s="62">
        <f t="shared" si="9"/>
        <v>1140662.2699999993</v>
      </c>
      <c r="X13" s="98">
        <v>322546.97</v>
      </c>
      <c r="Y13" s="63">
        <v>1208737.5799999998</v>
      </c>
      <c r="AA13" s="96" t="s">
        <v>45</v>
      </c>
      <c r="AB13" s="54" t="s">
        <v>62</v>
      </c>
      <c r="AC13" s="111">
        <f t="shared" si="3"/>
        <v>0.405855522254031</v>
      </c>
      <c r="AD13" s="67">
        <f t="shared" si="3"/>
        <v>1.41730889644318</v>
      </c>
      <c r="AE13" s="65">
        <f t="shared" si="4"/>
        <v>0.48319259009864757</v>
      </c>
      <c r="AF13" s="65">
        <f t="shared" si="4"/>
        <v>-0.568757696048164</v>
      </c>
      <c r="AG13" s="64">
        <f t="shared" si="5"/>
        <v>0.83397285692474</v>
      </c>
      <c r="AH13" s="66">
        <f t="shared" si="6"/>
        <v>0.7561792424025378</v>
      </c>
      <c r="AI13" s="67">
        <f t="shared" si="7"/>
        <v>1.1769069823789229</v>
      </c>
      <c r="AJ13" s="68">
        <f t="shared" si="8"/>
        <v>0.8795322475249412</v>
      </c>
      <c r="AK13" s="68">
        <f t="shared" si="8"/>
        <v>0.19424290359943575</v>
      </c>
      <c r="AL13" s="107">
        <f t="shared" si="8"/>
        <v>0.05008696759473619</v>
      </c>
    </row>
    <row r="14" spans="1:38" ht="13.5">
      <c r="A14" s="96" t="s">
        <v>5</v>
      </c>
      <c r="B14" s="54" t="s">
        <v>63</v>
      </c>
      <c r="C14" s="22">
        <v>22915631.398267455</v>
      </c>
      <c r="D14" s="34">
        <v>3262195.888337288</v>
      </c>
      <c r="E14" s="29">
        <f t="shared" si="0"/>
        <v>26177827.286604743</v>
      </c>
      <c r="F14" s="97">
        <v>1682293.0299999998</v>
      </c>
      <c r="G14" s="60">
        <v>3782477.739999999</v>
      </c>
      <c r="H14" s="61">
        <v>1271295.9100000008</v>
      </c>
      <c r="I14" s="61">
        <v>5007419.5299999975</v>
      </c>
      <c r="J14" s="62">
        <f t="shared" si="1"/>
        <v>10061193.179999996</v>
      </c>
      <c r="K14" s="98">
        <v>1510924.82</v>
      </c>
      <c r="L14" s="63">
        <v>1751686.0300000003</v>
      </c>
      <c r="N14" s="96" t="s">
        <v>5</v>
      </c>
      <c r="O14" s="54" t="s">
        <v>63</v>
      </c>
      <c r="P14" s="22">
        <v>16682890.441936813</v>
      </c>
      <c r="Q14" s="34">
        <v>1381204.6970910116</v>
      </c>
      <c r="R14" s="29">
        <f t="shared" si="2"/>
        <v>18064095.139027826</v>
      </c>
      <c r="S14" s="97">
        <v>3992642.71</v>
      </c>
      <c r="T14" s="60">
        <v>1854257.9099999992</v>
      </c>
      <c r="U14" s="61">
        <v>1153338</v>
      </c>
      <c r="V14" s="61">
        <v>2807434.129999999</v>
      </c>
      <c r="W14" s="62">
        <f t="shared" si="9"/>
        <v>5815030.039999998</v>
      </c>
      <c r="X14" s="98">
        <v>1113493.4</v>
      </c>
      <c r="Y14" s="63">
        <v>1707305.11</v>
      </c>
      <c r="AA14" s="96" t="s">
        <v>5</v>
      </c>
      <c r="AB14" s="54" t="s">
        <v>63</v>
      </c>
      <c r="AC14" s="111">
        <f t="shared" si="3"/>
        <v>0.3736007844697593</v>
      </c>
      <c r="AD14" s="67">
        <f t="shared" si="3"/>
        <v>1.3618482439336308</v>
      </c>
      <c r="AE14" s="65">
        <f t="shared" si="4"/>
        <v>0.4491634972651932</v>
      </c>
      <c r="AF14" s="65">
        <f t="shared" si="4"/>
        <v>-0.5786517471782493</v>
      </c>
      <c r="AG14" s="64">
        <f t="shared" si="5"/>
        <v>1.0398876119665577</v>
      </c>
      <c r="AH14" s="66">
        <f t="shared" si="6"/>
        <v>0.10227523067825817</v>
      </c>
      <c r="AI14" s="67">
        <f t="shared" si="7"/>
        <v>0.7836285013746696</v>
      </c>
      <c r="AJ14" s="68">
        <f t="shared" si="8"/>
        <v>0.730204850326104</v>
      </c>
      <c r="AK14" s="68">
        <f t="shared" si="8"/>
        <v>0.35692301364336787</v>
      </c>
      <c r="AL14" s="107">
        <f t="shared" si="8"/>
        <v>0.025994721002152943</v>
      </c>
    </row>
    <row r="15" spans="1:38" ht="13.5">
      <c r="A15" s="96" t="s">
        <v>64</v>
      </c>
      <c r="B15" s="54" t="s">
        <v>59</v>
      </c>
      <c r="C15" s="22">
        <v>76192322.32617763</v>
      </c>
      <c r="D15" s="34">
        <v>10846494.9664934</v>
      </c>
      <c r="E15" s="29">
        <f t="shared" si="0"/>
        <v>87038817.29267102</v>
      </c>
      <c r="F15" s="97">
        <v>5593466.33</v>
      </c>
      <c r="G15" s="60">
        <v>28328811.340000007</v>
      </c>
      <c r="H15" s="61">
        <v>6991286.929999999</v>
      </c>
      <c r="I15" s="61">
        <v>26450452.08000001</v>
      </c>
      <c r="J15" s="62">
        <f t="shared" si="1"/>
        <v>61770550.35000001</v>
      </c>
      <c r="K15" s="98">
        <v>8404893.7</v>
      </c>
      <c r="L15" s="63">
        <v>5824191.510000002</v>
      </c>
      <c r="N15" s="96" t="s">
        <v>64</v>
      </c>
      <c r="O15" s="54" t="s">
        <v>59</v>
      </c>
      <c r="P15" s="22">
        <v>56017788.81256913</v>
      </c>
      <c r="Q15" s="34">
        <v>4637807.416997593</v>
      </c>
      <c r="R15" s="29">
        <f t="shared" si="2"/>
        <v>60655596.22956672</v>
      </c>
      <c r="S15" s="97">
        <v>13406490.719999999</v>
      </c>
      <c r="T15" s="60">
        <v>15347372.950000005</v>
      </c>
      <c r="U15" s="61">
        <v>4356372.220000001</v>
      </c>
      <c r="V15" s="61">
        <v>12791750.820000002</v>
      </c>
      <c r="W15" s="62">
        <f t="shared" si="9"/>
        <v>32495495.99000001</v>
      </c>
      <c r="X15" s="98">
        <v>7139457.609999999</v>
      </c>
      <c r="Y15" s="63">
        <v>5732787.250000001</v>
      </c>
      <c r="AA15" s="96" t="s">
        <v>64</v>
      </c>
      <c r="AB15" s="54" t="s">
        <v>59</v>
      </c>
      <c r="AC15" s="111">
        <f t="shared" si="3"/>
        <v>0.36014512427669754</v>
      </c>
      <c r="AD15" s="67">
        <f t="shared" si="3"/>
        <v>1.3387118073814208</v>
      </c>
      <c r="AE15" s="65">
        <f t="shared" si="4"/>
        <v>0.434967632059047</v>
      </c>
      <c r="AF15" s="65">
        <f t="shared" si="4"/>
        <v>-0.5827792338187663</v>
      </c>
      <c r="AG15" s="64">
        <f t="shared" si="5"/>
        <v>0.8458410721034832</v>
      </c>
      <c r="AH15" s="66">
        <f t="shared" si="6"/>
        <v>0.6048415004354237</v>
      </c>
      <c r="AI15" s="67">
        <f t="shared" si="7"/>
        <v>1.067774181361047</v>
      </c>
      <c r="AJ15" s="68">
        <f t="shared" si="8"/>
        <v>0.9008957539533771</v>
      </c>
      <c r="AK15" s="68">
        <f t="shared" si="8"/>
        <v>0.17724540982322612</v>
      </c>
      <c r="AL15" s="107">
        <f t="shared" si="8"/>
        <v>0.015944122119655013</v>
      </c>
    </row>
    <row r="16" spans="1:38" ht="13.5">
      <c r="A16" s="96" t="s">
        <v>65</v>
      </c>
      <c r="B16" s="54" t="s">
        <v>62</v>
      </c>
      <c r="C16" s="22">
        <v>62925126.99894186</v>
      </c>
      <c r="D16" s="34">
        <v>8957819.53381261</v>
      </c>
      <c r="E16" s="29">
        <f t="shared" si="0"/>
        <v>71882946.53275447</v>
      </c>
      <c r="F16" s="97">
        <v>4619488.8</v>
      </c>
      <c r="G16" s="60">
        <v>19183966.010000013</v>
      </c>
      <c r="H16" s="61">
        <v>10463892.329999998</v>
      </c>
      <c r="I16" s="61">
        <v>19867117.28</v>
      </c>
      <c r="J16" s="62">
        <f t="shared" si="1"/>
        <v>49514975.62000001</v>
      </c>
      <c r="K16" s="98">
        <v>6236263.92</v>
      </c>
      <c r="L16" s="63">
        <v>4810038.300000001</v>
      </c>
      <c r="N16" s="96" t="s">
        <v>65</v>
      </c>
      <c r="O16" s="54" t="s">
        <v>62</v>
      </c>
      <c r="P16" s="22">
        <v>48489558.98316383</v>
      </c>
      <c r="Q16" s="34">
        <v>4014532.545215357</v>
      </c>
      <c r="R16" s="29">
        <f t="shared" si="2"/>
        <v>52504091.52837919</v>
      </c>
      <c r="S16" s="97">
        <v>11604792.64</v>
      </c>
      <c r="T16" s="60">
        <v>10576124.39</v>
      </c>
      <c r="U16" s="61">
        <v>5980631.42</v>
      </c>
      <c r="V16" s="61">
        <v>11631032.589999996</v>
      </c>
      <c r="W16" s="62">
        <f t="shared" si="9"/>
        <v>28187788.4</v>
      </c>
      <c r="X16" s="98">
        <v>5371876.59</v>
      </c>
      <c r="Y16" s="63">
        <v>4962358.010000002</v>
      </c>
      <c r="AA16" s="96" t="s">
        <v>65</v>
      </c>
      <c r="AB16" s="54" t="s">
        <v>62</v>
      </c>
      <c r="AC16" s="111">
        <f t="shared" si="3"/>
        <v>0.2977046671179302</v>
      </c>
      <c r="AD16" s="67">
        <f t="shared" si="3"/>
        <v>1.2313480916947142</v>
      </c>
      <c r="AE16" s="65">
        <f t="shared" si="4"/>
        <v>0.3690922829109564</v>
      </c>
      <c r="AF16" s="65">
        <f t="shared" si="4"/>
        <v>-0.6019326718447939</v>
      </c>
      <c r="AG16" s="64">
        <f t="shared" si="5"/>
        <v>0.8138937575411791</v>
      </c>
      <c r="AH16" s="66">
        <f t="shared" si="6"/>
        <v>0.7496300298673142</v>
      </c>
      <c r="AI16" s="67">
        <f t="shared" si="7"/>
        <v>0.7081129406413269</v>
      </c>
      <c r="AJ16" s="68">
        <f t="shared" si="8"/>
        <v>0.7566108740904276</v>
      </c>
      <c r="AK16" s="68">
        <f t="shared" si="8"/>
        <v>0.16090975202391977</v>
      </c>
      <c r="AL16" s="107">
        <f t="shared" si="8"/>
        <v>-0.030695026375172962</v>
      </c>
    </row>
    <row r="17" spans="1:38" ht="13.5">
      <c r="A17" s="96" t="s">
        <v>48</v>
      </c>
      <c r="B17" s="54" t="s">
        <v>62</v>
      </c>
      <c r="C17" s="22">
        <v>20954489.66291081</v>
      </c>
      <c r="D17" s="34">
        <v>2983014.032322149</v>
      </c>
      <c r="E17" s="29">
        <f t="shared" si="0"/>
        <v>23937503.69523296</v>
      </c>
      <c r="F17" s="97">
        <v>1538320.77</v>
      </c>
      <c r="G17" s="60">
        <v>2074570.9700000007</v>
      </c>
      <c r="H17" s="61">
        <v>997428.1899999996</v>
      </c>
      <c r="I17" s="61">
        <v>1795668.4600000004</v>
      </c>
      <c r="J17" s="62">
        <f t="shared" si="1"/>
        <v>4867667.620000001</v>
      </c>
      <c r="K17" s="98">
        <v>576587.8300000001</v>
      </c>
      <c r="L17" s="63">
        <v>1601775.0300000003</v>
      </c>
      <c r="N17" s="96" t="s">
        <v>48</v>
      </c>
      <c r="O17" s="54" t="s">
        <v>62</v>
      </c>
      <c r="P17" s="22">
        <v>14421681.28736493</v>
      </c>
      <c r="Q17" s="34">
        <v>1193995.3692907812</v>
      </c>
      <c r="R17" s="29">
        <f t="shared" si="2"/>
        <v>15615676.65665571</v>
      </c>
      <c r="S17" s="97">
        <v>3451477.48</v>
      </c>
      <c r="T17" s="60">
        <v>1137581.44</v>
      </c>
      <c r="U17" s="61">
        <v>690502.1699999999</v>
      </c>
      <c r="V17" s="61">
        <v>998669.98</v>
      </c>
      <c r="W17" s="62">
        <f t="shared" si="9"/>
        <v>2826753.59</v>
      </c>
      <c r="X17" s="98">
        <v>493450.08999999997</v>
      </c>
      <c r="Y17" s="63">
        <v>1475895.9400000002</v>
      </c>
      <c r="AA17" s="96" t="s">
        <v>48</v>
      </c>
      <c r="AB17" s="54" t="s">
        <v>62</v>
      </c>
      <c r="AC17" s="111">
        <f t="shared" si="3"/>
        <v>0.4529852134001451</v>
      </c>
      <c r="AD17" s="67">
        <f t="shared" si="3"/>
        <v>1.4983463998641997</v>
      </c>
      <c r="AE17" s="65">
        <f t="shared" si="4"/>
        <v>0.5329149175889425</v>
      </c>
      <c r="AF17" s="65">
        <f t="shared" si="4"/>
        <v>-0.5543007946845998</v>
      </c>
      <c r="AG17" s="64">
        <f t="shared" si="5"/>
        <v>0.823668088326055</v>
      </c>
      <c r="AH17" s="66">
        <f t="shared" si="6"/>
        <v>0.44449682178406436</v>
      </c>
      <c r="AI17" s="67">
        <f t="shared" si="7"/>
        <v>0.798059915649012</v>
      </c>
      <c r="AJ17" s="68">
        <f t="shared" si="8"/>
        <v>0.7219992705483753</v>
      </c>
      <c r="AK17" s="68">
        <f t="shared" si="8"/>
        <v>0.16848257135792633</v>
      </c>
      <c r="AL17" s="107">
        <f t="shared" si="8"/>
        <v>0.0852899493713628</v>
      </c>
    </row>
    <row r="18" spans="1:38" ht="13.5">
      <c r="A18" s="96" t="s">
        <v>66</v>
      </c>
      <c r="B18" s="54" t="s">
        <v>62</v>
      </c>
      <c r="C18" s="22">
        <v>16659279.483104786</v>
      </c>
      <c r="D18" s="34">
        <v>2371561.6684493804</v>
      </c>
      <c r="E18" s="29">
        <f t="shared" si="0"/>
        <v>19030841.151554167</v>
      </c>
      <c r="F18" s="97">
        <v>1222998.8</v>
      </c>
      <c r="G18" s="60">
        <v>2200106.2899999996</v>
      </c>
      <c r="H18" s="61">
        <v>268677.18</v>
      </c>
      <c r="I18" s="61">
        <v>591139.2999999998</v>
      </c>
      <c r="J18" s="62">
        <f t="shared" si="1"/>
        <v>3059922.7699999996</v>
      </c>
      <c r="K18" s="98">
        <v>475692.93</v>
      </c>
      <c r="L18" s="63">
        <v>1273446.2400000002</v>
      </c>
      <c r="N18" s="96" t="s">
        <v>66</v>
      </c>
      <c r="O18" s="54" t="s">
        <v>62</v>
      </c>
      <c r="P18" s="22">
        <v>11935430.038497398</v>
      </c>
      <c r="Q18" s="34">
        <v>988154.4261379137</v>
      </c>
      <c r="R18" s="29">
        <f t="shared" si="2"/>
        <v>12923584.46463531</v>
      </c>
      <c r="S18" s="97">
        <v>2856453.88</v>
      </c>
      <c r="T18" s="60">
        <v>1194278.2999999996</v>
      </c>
      <c r="U18" s="61">
        <v>171388.18999999994</v>
      </c>
      <c r="V18" s="61">
        <v>288068.98000000004</v>
      </c>
      <c r="W18" s="62">
        <f t="shared" si="9"/>
        <v>1653735.4699999995</v>
      </c>
      <c r="X18" s="98">
        <v>409963.08999999997</v>
      </c>
      <c r="Y18" s="63">
        <v>1221456.2500000007</v>
      </c>
      <c r="AA18" s="96" t="s">
        <v>66</v>
      </c>
      <c r="AB18" s="54" t="s">
        <v>62</v>
      </c>
      <c r="AC18" s="111">
        <f t="shared" si="3"/>
        <v>0.3957837655929233</v>
      </c>
      <c r="AD18" s="67">
        <f t="shared" si="3"/>
        <v>1.399990938378278</v>
      </c>
      <c r="AE18" s="65">
        <f t="shared" si="4"/>
        <v>0.47256677925780055</v>
      </c>
      <c r="AF18" s="65">
        <f t="shared" si="4"/>
        <v>-0.5718471743713223</v>
      </c>
      <c r="AG18" s="64">
        <f t="shared" si="5"/>
        <v>0.8422056986215025</v>
      </c>
      <c r="AH18" s="66">
        <f t="shared" si="6"/>
        <v>0.5676528236863934</v>
      </c>
      <c r="AI18" s="67">
        <f t="shared" si="7"/>
        <v>1.0520755133024031</v>
      </c>
      <c r="AJ18" s="68">
        <f t="shared" si="8"/>
        <v>0.8503096931215972</v>
      </c>
      <c r="AK18" s="68">
        <f t="shared" si="8"/>
        <v>0.16033111663784183</v>
      </c>
      <c r="AL18" s="107">
        <f t="shared" si="8"/>
        <v>0.04256393955984872</v>
      </c>
    </row>
    <row r="19" spans="1:38" ht="13.5">
      <c r="A19" s="96" t="s">
        <v>67</v>
      </c>
      <c r="B19" s="54" t="s">
        <v>62</v>
      </c>
      <c r="C19" s="22">
        <v>15432970.168939644</v>
      </c>
      <c r="D19" s="34">
        <v>2196988.2022868157</v>
      </c>
      <c r="E19" s="29">
        <f t="shared" si="0"/>
        <v>17629958.37122646</v>
      </c>
      <c r="F19" s="97">
        <v>1132972.41</v>
      </c>
      <c r="G19" s="60">
        <v>1330687.2200000002</v>
      </c>
      <c r="H19" s="61">
        <v>250112.2700000001</v>
      </c>
      <c r="I19" s="61">
        <v>433486.4599999996</v>
      </c>
      <c r="J19" s="62">
        <f t="shared" si="1"/>
        <v>2014285.9499999997</v>
      </c>
      <c r="K19" s="98">
        <v>316297.66</v>
      </c>
      <c r="L19" s="63">
        <v>1179706.5199999993</v>
      </c>
      <c r="N19" s="96" t="s">
        <v>67</v>
      </c>
      <c r="O19" s="54" t="s">
        <v>62</v>
      </c>
      <c r="P19" s="22">
        <v>11082945.556654505</v>
      </c>
      <c r="Q19" s="34">
        <v>917575.7950178077</v>
      </c>
      <c r="R19" s="29">
        <f t="shared" si="2"/>
        <v>12000521.351672314</v>
      </c>
      <c r="S19" s="97">
        <v>2652432.57</v>
      </c>
      <c r="T19" s="60">
        <v>711809.0999999997</v>
      </c>
      <c r="U19" s="61">
        <v>136174.79</v>
      </c>
      <c r="V19" s="61">
        <v>236311.61999999988</v>
      </c>
      <c r="W19" s="62">
        <f t="shared" si="9"/>
        <v>1084295.5099999998</v>
      </c>
      <c r="X19" s="98">
        <v>260817.48000000004</v>
      </c>
      <c r="Y19" s="63">
        <v>1134214.0900000003</v>
      </c>
      <c r="AA19" s="96" t="s">
        <v>67</v>
      </c>
      <c r="AB19" s="54" t="s">
        <v>62</v>
      </c>
      <c r="AC19" s="111">
        <f t="shared" si="3"/>
        <v>0.3924971561078603</v>
      </c>
      <c r="AD19" s="67">
        <f t="shared" si="3"/>
        <v>1.394339752874778</v>
      </c>
      <c r="AE19" s="65">
        <f t="shared" si="4"/>
        <v>0.46909937115104294</v>
      </c>
      <c r="AF19" s="65">
        <f t="shared" si="4"/>
        <v>-0.572855339353641</v>
      </c>
      <c r="AG19" s="64">
        <f t="shared" si="5"/>
        <v>0.8694439562517544</v>
      </c>
      <c r="AH19" s="66">
        <f t="shared" si="6"/>
        <v>0.8367002438557098</v>
      </c>
      <c r="AI19" s="67">
        <f t="shared" si="7"/>
        <v>0.8343848685900415</v>
      </c>
      <c r="AJ19" s="68">
        <f t="shared" si="8"/>
        <v>0.8576909444179106</v>
      </c>
      <c r="AK19" s="68">
        <f t="shared" si="8"/>
        <v>0.21271649430858663</v>
      </c>
      <c r="AL19" s="107">
        <f t="shared" si="8"/>
        <v>0.04010920901185333</v>
      </c>
    </row>
    <row r="20" spans="1:38" ht="13.5">
      <c r="A20" s="96" t="s">
        <v>68</v>
      </c>
      <c r="B20" s="54" t="s">
        <v>62</v>
      </c>
      <c r="C20" s="22">
        <v>133553633.03187422</v>
      </c>
      <c r="D20" s="34">
        <v>19012267.43340036</v>
      </c>
      <c r="E20" s="29">
        <f t="shared" si="0"/>
        <v>152565900.46527457</v>
      </c>
      <c r="F20" s="97">
        <v>9804501.66</v>
      </c>
      <c r="G20" s="60">
        <v>52329502.9</v>
      </c>
      <c r="H20" s="61">
        <v>16998345.040000003</v>
      </c>
      <c r="I20" s="61">
        <v>34237419.540000014</v>
      </c>
      <c r="J20" s="62">
        <f t="shared" si="1"/>
        <v>103565267.48000002</v>
      </c>
      <c r="K20" s="98">
        <v>16924204.95</v>
      </c>
      <c r="L20" s="63">
        <v>10208928.05</v>
      </c>
      <c r="N20" s="96" t="s">
        <v>68</v>
      </c>
      <c r="O20" s="54" t="s">
        <v>62</v>
      </c>
      <c r="P20" s="22">
        <v>96494511.50056733</v>
      </c>
      <c r="Q20" s="34">
        <v>7988943.702049102</v>
      </c>
      <c r="R20" s="29">
        <f t="shared" si="2"/>
        <v>104483455.20261644</v>
      </c>
      <c r="S20" s="97">
        <v>23093606.54</v>
      </c>
      <c r="T20" s="60">
        <v>29231256.719999995</v>
      </c>
      <c r="U20" s="61">
        <v>10721821.919999994</v>
      </c>
      <c r="V20" s="61">
        <v>22151204.45</v>
      </c>
      <c r="W20" s="62">
        <f t="shared" si="9"/>
        <v>62104283.08999999</v>
      </c>
      <c r="X20" s="98">
        <v>15276785</v>
      </c>
      <c r="Y20" s="63">
        <v>9875122.080000002</v>
      </c>
      <c r="AA20" s="96" t="s">
        <v>68</v>
      </c>
      <c r="AB20" s="54" t="s">
        <v>62</v>
      </c>
      <c r="AC20" s="111">
        <f t="shared" si="3"/>
        <v>0.38405419080326664</v>
      </c>
      <c r="AD20" s="67">
        <f t="shared" si="3"/>
        <v>1.379822432410415</v>
      </c>
      <c r="AE20" s="65">
        <f t="shared" si="4"/>
        <v>0.4601919525863274</v>
      </c>
      <c r="AF20" s="65">
        <f t="shared" si="4"/>
        <v>-0.5754451933257887</v>
      </c>
      <c r="AG20" s="64">
        <f t="shared" si="5"/>
        <v>0.7901899805832231</v>
      </c>
      <c r="AH20" s="66">
        <f t="shared" si="6"/>
        <v>0.5853970684116727</v>
      </c>
      <c r="AI20" s="67">
        <f t="shared" si="7"/>
        <v>0.5456233821181682</v>
      </c>
      <c r="AJ20" s="68">
        <f t="shared" si="8"/>
        <v>0.6676026568073541</v>
      </c>
      <c r="AK20" s="68">
        <f t="shared" si="8"/>
        <v>0.10783813151785537</v>
      </c>
      <c r="AL20" s="107">
        <f t="shared" si="8"/>
        <v>0.03380271831535664</v>
      </c>
    </row>
    <row r="21" spans="1:38" ht="13.5">
      <c r="A21" s="96" t="s">
        <v>6</v>
      </c>
      <c r="B21" s="54" t="s">
        <v>62</v>
      </c>
      <c r="C21" s="22">
        <v>289711628.76313263</v>
      </c>
      <c r="D21" s="34">
        <v>41242419.54014168</v>
      </c>
      <c r="E21" s="29">
        <f t="shared" si="0"/>
        <v>330954048.30327433</v>
      </c>
      <c r="F21" s="97">
        <v>21268445.32</v>
      </c>
      <c r="G21" s="60">
        <v>142317595.92999998</v>
      </c>
      <c r="H21" s="61">
        <v>35473168.60999999</v>
      </c>
      <c r="I21" s="61">
        <v>51988808.02000001</v>
      </c>
      <c r="J21" s="62">
        <f t="shared" si="1"/>
        <v>229779572.55999997</v>
      </c>
      <c r="K21" s="98">
        <v>38733903</v>
      </c>
      <c r="L21" s="63">
        <v>22145748.54</v>
      </c>
      <c r="N21" s="96" t="s">
        <v>6</v>
      </c>
      <c r="O21" s="54" t="s">
        <v>62</v>
      </c>
      <c r="P21" s="22">
        <v>204801467.42721736</v>
      </c>
      <c r="Q21" s="34">
        <v>16955859.643514153</v>
      </c>
      <c r="R21" s="29">
        <f t="shared" si="2"/>
        <v>221757327.07073152</v>
      </c>
      <c r="S21" s="97">
        <v>49014233.39</v>
      </c>
      <c r="T21" s="60">
        <v>76377873.90000002</v>
      </c>
      <c r="U21" s="61">
        <v>20860172.76</v>
      </c>
      <c r="V21" s="61">
        <v>31214811.140000008</v>
      </c>
      <c r="W21" s="62">
        <f t="shared" si="9"/>
        <v>128452857.80000004</v>
      </c>
      <c r="X21" s="98">
        <v>32401322.22</v>
      </c>
      <c r="Y21" s="63">
        <v>20959114.269999996</v>
      </c>
      <c r="AA21" s="96" t="s">
        <v>6</v>
      </c>
      <c r="AB21" s="54" t="s">
        <v>62</v>
      </c>
      <c r="AC21" s="111">
        <f t="shared" si="3"/>
        <v>0.41459742648616893</v>
      </c>
      <c r="AD21" s="67">
        <f t="shared" si="3"/>
        <v>1.4323402297044532</v>
      </c>
      <c r="AE21" s="65">
        <f t="shared" si="4"/>
        <v>0.4924153924245016</v>
      </c>
      <c r="AF21" s="65">
        <f t="shared" si="4"/>
        <v>-0.5660761405616672</v>
      </c>
      <c r="AG21" s="64">
        <f t="shared" si="5"/>
        <v>0.8633353962737098</v>
      </c>
      <c r="AH21" s="66">
        <f t="shared" si="6"/>
        <v>0.7005213244456365</v>
      </c>
      <c r="AI21" s="67">
        <f t="shared" si="7"/>
        <v>0.6655173016049201</v>
      </c>
      <c r="AJ21" s="68">
        <f t="shared" si="8"/>
        <v>0.7888241374727896</v>
      </c>
      <c r="AK21" s="68">
        <f t="shared" si="8"/>
        <v>0.1954420482288577</v>
      </c>
      <c r="AL21" s="107">
        <f t="shared" si="8"/>
        <v>0.05661662295045078</v>
      </c>
    </row>
    <row r="22" spans="1:38" ht="13.5">
      <c r="A22" s="96" t="s">
        <v>7</v>
      </c>
      <c r="B22" s="54" t="s">
        <v>62</v>
      </c>
      <c r="C22" s="22">
        <v>15897639.23138745</v>
      </c>
      <c r="D22" s="34">
        <v>2263137.00170717</v>
      </c>
      <c r="E22" s="29">
        <f t="shared" si="0"/>
        <v>18160776.233094618</v>
      </c>
      <c r="F22" s="97">
        <v>1167084.9100000001</v>
      </c>
      <c r="G22" s="60">
        <v>1157962.4899999995</v>
      </c>
      <c r="H22" s="61">
        <v>163634.84</v>
      </c>
      <c r="I22" s="61">
        <v>498833.52</v>
      </c>
      <c r="J22" s="62">
        <f t="shared" si="1"/>
        <v>1820430.8499999996</v>
      </c>
      <c r="K22" s="98">
        <v>256266.95</v>
      </c>
      <c r="L22" s="63">
        <v>1215226.0499999998</v>
      </c>
      <c r="N22" s="96" t="s">
        <v>7</v>
      </c>
      <c r="O22" s="54" t="s">
        <v>62</v>
      </c>
      <c r="P22" s="22">
        <v>11455786.150080094</v>
      </c>
      <c r="Q22" s="34">
        <v>948443.8979222734</v>
      </c>
      <c r="R22" s="29">
        <f t="shared" si="2"/>
        <v>12404230.048002368</v>
      </c>
      <c r="S22" s="97">
        <v>2741662.85</v>
      </c>
      <c r="T22" s="60">
        <v>627893.22</v>
      </c>
      <c r="U22" s="61">
        <v>109318.15999999997</v>
      </c>
      <c r="V22" s="61">
        <v>247023.33000000007</v>
      </c>
      <c r="W22" s="62">
        <f t="shared" si="9"/>
        <v>984234.71</v>
      </c>
      <c r="X22" s="98">
        <v>210443.63</v>
      </c>
      <c r="Y22" s="63">
        <v>1172370.1600000001</v>
      </c>
      <c r="AA22" s="96" t="s">
        <v>7</v>
      </c>
      <c r="AB22" s="54" t="s">
        <v>62</v>
      </c>
      <c r="AC22" s="111">
        <f t="shared" si="3"/>
        <v>0.38773882674794</v>
      </c>
      <c r="AD22" s="67">
        <f t="shared" si="3"/>
        <v>1.3861580075162636</v>
      </c>
      <c r="AE22" s="65">
        <f t="shared" si="4"/>
        <v>0.46407928285877853</v>
      </c>
      <c r="AF22" s="65">
        <f t="shared" si="4"/>
        <v>-0.5743149417514994</v>
      </c>
      <c r="AG22" s="64">
        <f t="shared" si="5"/>
        <v>0.8442028885102464</v>
      </c>
      <c r="AH22" s="66">
        <f t="shared" si="6"/>
        <v>0.4968678580027328</v>
      </c>
      <c r="AI22" s="67">
        <f t="shared" si="7"/>
        <v>1.0193781696651887</v>
      </c>
      <c r="AJ22" s="68">
        <f t="shared" si="8"/>
        <v>0.8495901754978745</v>
      </c>
      <c r="AK22" s="68">
        <f t="shared" si="8"/>
        <v>0.21774629148907954</v>
      </c>
      <c r="AL22" s="107">
        <f t="shared" si="8"/>
        <v>0.036554913680163725</v>
      </c>
    </row>
    <row r="23" spans="1:38" ht="13.5">
      <c r="A23" s="96" t="s">
        <v>8</v>
      </c>
      <c r="B23" s="54" t="s">
        <v>59</v>
      </c>
      <c r="C23" s="22">
        <v>52797426.49106498</v>
      </c>
      <c r="D23" s="34">
        <v>7516072.527984731</v>
      </c>
      <c r="E23" s="29">
        <f t="shared" si="0"/>
        <v>60313499.01904971</v>
      </c>
      <c r="F23" s="97">
        <v>3875989.3200000003</v>
      </c>
      <c r="G23" s="60">
        <v>16977621.040000007</v>
      </c>
      <c r="H23" s="61">
        <v>8245121.549999995</v>
      </c>
      <c r="I23" s="61">
        <v>18965210.08999998</v>
      </c>
      <c r="J23" s="62">
        <f t="shared" si="1"/>
        <v>44187952.679999985</v>
      </c>
      <c r="K23" s="98">
        <v>7281241.359999999</v>
      </c>
      <c r="L23" s="63">
        <v>4035870.199999998</v>
      </c>
      <c r="N23" s="96" t="s">
        <v>8</v>
      </c>
      <c r="O23" s="54" t="s">
        <v>59</v>
      </c>
      <c r="P23" s="22">
        <v>37528735.98199479</v>
      </c>
      <c r="Q23" s="34">
        <v>3107067.4829775994</v>
      </c>
      <c r="R23" s="29">
        <f t="shared" si="2"/>
        <v>40635803.46497239</v>
      </c>
      <c r="S23" s="97">
        <v>8981587.129999999</v>
      </c>
      <c r="T23" s="60">
        <v>7958334.8</v>
      </c>
      <c r="U23" s="61">
        <v>4936709.16</v>
      </c>
      <c r="V23" s="61">
        <v>11477319.999999998</v>
      </c>
      <c r="W23" s="62">
        <f t="shared" si="9"/>
        <v>24372363.96</v>
      </c>
      <c r="X23" s="98">
        <v>5229317.26</v>
      </c>
      <c r="Y23" s="63">
        <v>3840641.7199999993</v>
      </c>
      <c r="AA23" s="96" t="s">
        <v>8</v>
      </c>
      <c r="AB23" s="54" t="s">
        <v>59</v>
      </c>
      <c r="AC23" s="111">
        <f t="shared" si="3"/>
        <v>0.40685331145700365</v>
      </c>
      <c r="AD23" s="67">
        <f t="shared" si="3"/>
        <v>1.4190245526247294</v>
      </c>
      <c r="AE23" s="65">
        <f t="shared" si="4"/>
        <v>0.48424526836387694</v>
      </c>
      <c r="AF23" s="65">
        <f t="shared" si="4"/>
        <v>-0.5684516262105225</v>
      </c>
      <c r="AG23" s="64">
        <f t="shared" si="5"/>
        <v>1.133313245378921</v>
      </c>
      <c r="AH23" s="66">
        <f t="shared" si="6"/>
        <v>0.6701655460699643</v>
      </c>
      <c r="AI23" s="67">
        <f t="shared" si="7"/>
        <v>0.6524075385194439</v>
      </c>
      <c r="AJ23" s="68">
        <f t="shared" si="8"/>
        <v>0.8130351554129664</v>
      </c>
      <c r="AK23" s="68">
        <f t="shared" si="8"/>
        <v>0.3923885275991077</v>
      </c>
      <c r="AL23" s="107">
        <f t="shared" si="8"/>
        <v>0.050832255188853814</v>
      </c>
    </row>
    <row r="24" spans="1:38" ht="13.5">
      <c r="A24" s="96" t="s">
        <v>9</v>
      </c>
      <c r="B24" s="54" t="s">
        <v>59</v>
      </c>
      <c r="C24" s="22">
        <v>41765706.36490021</v>
      </c>
      <c r="D24" s="34">
        <v>5945632.184823022</v>
      </c>
      <c r="E24" s="29">
        <f t="shared" si="0"/>
        <v>47711338.54972323</v>
      </c>
      <c r="F24" s="97">
        <v>3066123.52</v>
      </c>
      <c r="G24" s="60">
        <v>12100296.950000001</v>
      </c>
      <c r="H24" s="61">
        <v>3411655.88</v>
      </c>
      <c r="I24" s="61">
        <v>10336203.479999999</v>
      </c>
      <c r="J24" s="62">
        <f t="shared" si="1"/>
        <v>25848156.310000002</v>
      </c>
      <c r="K24" s="98">
        <v>3184083.5300000003</v>
      </c>
      <c r="L24" s="63">
        <v>3192598.2399999998</v>
      </c>
      <c r="N24" s="96" t="s">
        <v>9</v>
      </c>
      <c r="O24" s="54" t="s">
        <v>59</v>
      </c>
      <c r="P24" s="22">
        <v>31298328.009912957</v>
      </c>
      <c r="Q24" s="34">
        <v>2591241.476340248</v>
      </c>
      <c r="R24" s="29">
        <f t="shared" si="2"/>
        <v>33889569.4862532</v>
      </c>
      <c r="S24" s="97">
        <v>7490491.029999999</v>
      </c>
      <c r="T24" s="60">
        <v>6585220.639999997</v>
      </c>
      <c r="U24" s="61">
        <v>2055062.7099999995</v>
      </c>
      <c r="V24" s="61">
        <v>5074141.099999999</v>
      </c>
      <c r="W24" s="62">
        <f t="shared" si="9"/>
        <v>13714424.449999996</v>
      </c>
      <c r="X24" s="98">
        <v>2782052.83</v>
      </c>
      <c r="Y24" s="63">
        <v>3203029.9999999995</v>
      </c>
      <c r="AA24" s="96" t="s">
        <v>9</v>
      </c>
      <c r="AB24" s="54" t="s">
        <v>59</v>
      </c>
      <c r="AC24" s="111">
        <f t="shared" si="3"/>
        <v>0.33443889883421174</v>
      </c>
      <c r="AD24" s="67">
        <f t="shared" si="3"/>
        <v>1.2945110438801573</v>
      </c>
      <c r="AE24" s="65">
        <f t="shared" si="4"/>
        <v>0.40784728968234973</v>
      </c>
      <c r="AF24" s="65">
        <f t="shared" si="4"/>
        <v>-0.5906645495308737</v>
      </c>
      <c r="AG24" s="64">
        <f t="shared" si="5"/>
        <v>0.8374930183053073</v>
      </c>
      <c r="AH24" s="66">
        <f t="shared" si="6"/>
        <v>0.6601225176238057</v>
      </c>
      <c r="AI24" s="67">
        <f t="shared" si="7"/>
        <v>1.0370350915152913</v>
      </c>
      <c r="AJ24" s="68">
        <f t="shared" si="8"/>
        <v>0.884742331275886</v>
      </c>
      <c r="AK24" s="68">
        <f t="shared" si="8"/>
        <v>0.1445086504701638</v>
      </c>
      <c r="AL24" s="107">
        <f t="shared" si="8"/>
        <v>-0.0032568411785089957</v>
      </c>
    </row>
    <row r="25" spans="1:38" ht="13.5">
      <c r="A25" s="96" t="s">
        <v>69</v>
      </c>
      <c r="B25" s="54" t="s">
        <v>62</v>
      </c>
      <c r="C25" s="22">
        <v>14796433.12634287</v>
      </c>
      <c r="D25" s="34">
        <v>2106372.8276962396</v>
      </c>
      <c r="E25" s="29">
        <f t="shared" si="0"/>
        <v>16902805.95403911</v>
      </c>
      <c r="F25" s="97">
        <v>1086242.65</v>
      </c>
      <c r="G25" s="60">
        <v>820447</v>
      </c>
      <c r="H25" s="61">
        <v>188213.36000000004</v>
      </c>
      <c r="I25" s="61">
        <v>380237.85000000003</v>
      </c>
      <c r="J25" s="62">
        <f t="shared" si="1"/>
        <v>1388898.2100000002</v>
      </c>
      <c r="K25" s="98">
        <v>173676.75</v>
      </c>
      <c r="L25" s="63">
        <v>1131049.1699999997</v>
      </c>
      <c r="N25" s="96" t="s">
        <v>69</v>
      </c>
      <c r="O25" s="54" t="s">
        <v>62</v>
      </c>
      <c r="P25" s="22">
        <v>10690686.182321327</v>
      </c>
      <c r="Q25" s="34">
        <v>885099.9784204012</v>
      </c>
      <c r="R25" s="29">
        <f t="shared" si="2"/>
        <v>11575786.160741728</v>
      </c>
      <c r="S25" s="97">
        <v>2558554.85</v>
      </c>
      <c r="T25" s="60">
        <v>446688.79000000004</v>
      </c>
      <c r="U25" s="61">
        <v>141053.27999999997</v>
      </c>
      <c r="V25" s="61">
        <v>175467.61999999988</v>
      </c>
      <c r="W25" s="62">
        <f t="shared" si="9"/>
        <v>763209.69</v>
      </c>
      <c r="X25" s="98">
        <v>143308.79</v>
      </c>
      <c r="Y25" s="63">
        <v>1094070.8499999999</v>
      </c>
      <c r="AA25" s="96" t="s">
        <v>69</v>
      </c>
      <c r="AB25" s="54" t="s">
        <v>62</v>
      </c>
      <c r="AC25" s="111">
        <f t="shared" si="3"/>
        <v>0.38404896318171033</v>
      </c>
      <c r="AD25" s="67">
        <f t="shared" si="3"/>
        <v>1.3798134437370453</v>
      </c>
      <c r="AE25" s="65">
        <f t="shared" si="4"/>
        <v>0.4601864373897566</v>
      </c>
      <c r="AF25" s="65">
        <f t="shared" si="4"/>
        <v>-0.575446799586884</v>
      </c>
      <c r="AG25" s="64">
        <f t="shared" si="5"/>
        <v>0.8367306687951581</v>
      </c>
      <c r="AH25" s="66">
        <f t="shared" si="6"/>
        <v>0.3343423137696626</v>
      </c>
      <c r="AI25" s="67">
        <f t="shared" si="7"/>
        <v>1.1669972499769492</v>
      </c>
      <c r="AJ25" s="68">
        <f t="shared" si="8"/>
        <v>0.8198120754991991</v>
      </c>
      <c r="AK25" s="68">
        <f t="shared" si="8"/>
        <v>0.21190577353978068</v>
      </c>
      <c r="AL25" s="107">
        <f t="shared" si="8"/>
        <v>0.033798834874359196</v>
      </c>
    </row>
    <row r="26" spans="1:38" ht="13.5">
      <c r="A26" s="96" t="s">
        <v>38</v>
      </c>
      <c r="B26" s="54" t="s">
        <v>62</v>
      </c>
      <c r="C26" s="22">
        <v>17115012.602043986</v>
      </c>
      <c r="D26" s="34">
        <v>2436438.375573191</v>
      </c>
      <c r="E26" s="29">
        <f t="shared" si="0"/>
        <v>19551450.977617178</v>
      </c>
      <c r="F26" s="97">
        <v>1256455.3</v>
      </c>
      <c r="G26" s="60">
        <v>3656825.4799999995</v>
      </c>
      <c r="H26" s="61">
        <v>425271.85</v>
      </c>
      <c r="I26" s="61">
        <v>366535.35</v>
      </c>
      <c r="J26" s="62">
        <f t="shared" si="1"/>
        <v>4448632.68</v>
      </c>
      <c r="K26" s="98">
        <v>815512.02</v>
      </c>
      <c r="L26" s="63">
        <v>1308282.8700000006</v>
      </c>
      <c r="N26" s="96" t="s">
        <v>38</v>
      </c>
      <c r="O26" s="54" t="s">
        <v>62</v>
      </c>
      <c r="P26" s="22">
        <v>12259939.443886336</v>
      </c>
      <c r="Q26" s="34">
        <v>1015021.108295504</v>
      </c>
      <c r="R26" s="29">
        <f t="shared" si="2"/>
        <v>13274960.55218184</v>
      </c>
      <c r="S26" s="97">
        <v>2934117.33</v>
      </c>
      <c r="T26" s="60">
        <v>1975173.1000000006</v>
      </c>
      <c r="U26" s="61">
        <v>194418.12999999995</v>
      </c>
      <c r="V26" s="61">
        <v>205505.21</v>
      </c>
      <c r="W26" s="62">
        <f t="shared" si="9"/>
        <v>2375096.4400000004</v>
      </c>
      <c r="X26" s="98">
        <v>663717.27</v>
      </c>
      <c r="Y26" s="63">
        <v>1254666.1599999997</v>
      </c>
      <c r="AA26" s="96" t="s">
        <v>38</v>
      </c>
      <c r="AB26" s="54" t="s">
        <v>62</v>
      </c>
      <c r="AC26" s="111">
        <f t="shared" si="3"/>
        <v>0.3960111858936408</v>
      </c>
      <c r="AD26" s="67">
        <f t="shared" si="3"/>
        <v>1.400381977932097</v>
      </c>
      <c r="AE26" s="65">
        <f t="shared" si="4"/>
        <v>0.4728067101038391</v>
      </c>
      <c r="AF26" s="65">
        <f t="shared" si="4"/>
        <v>-0.5717774176399415</v>
      </c>
      <c r="AG26" s="64">
        <f t="shared" si="5"/>
        <v>0.8513949384993136</v>
      </c>
      <c r="AH26" s="66">
        <f t="shared" si="6"/>
        <v>1.187408396531744</v>
      </c>
      <c r="AI26" s="67">
        <f t="shared" si="7"/>
        <v>0.783581788510374</v>
      </c>
      <c r="AJ26" s="68">
        <f t="shared" si="8"/>
        <v>0.8730324398953664</v>
      </c>
      <c r="AK26" s="68">
        <f t="shared" si="8"/>
        <v>0.2287039329261389</v>
      </c>
      <c r="AL26" s="107">
        <f t="shared" si="8"/>
        <v>0.042733845631096834</v>
      </c>
    </row>
    <row r="27" spans="1:38" ht="13.5">
      <c r="A27" s="96" t="s">
        <v>70</v>
      </c>
      <c r="B27" s="54" t="s">
        <v>59</v>
      </c>
      <c r="C27" s="22">
        <v>55194046.54007463</v>
      </c>
      <c r="D27" s="34">
        <v>7857247.681918178</v>
      </c>
      <c r="E27" s="29">
        <f t="shared" si="0"/>
        <v>63051294.221992806</v>
      </c>
      <c r="F27" s="97">
        <v>4051931.0999999996</v>
      </c>
      <c r="G27" s="60">
        <v>13367997.290000003</v>
      </c>
      <c r="H27" s="61">
        <v>3165306.4</v>
      </c>
      <c r="I27" s="61">
        <v>6856322.329999999</v>
      </c>
      <c r="J27" s="62">
        <f t="shared" si="1"/>
        <v>23389626.020000003</v>
      </c>
      <c r="K27" s="98">
        <v>3467037.26</v>
      </c>
      <c r="L27" s="63">
        <v>4219069.49</v>
      </c>
      <c r="N27" s="96" t="s">
        <v>70</v>
      </c>
      <c r="O27" s="54" t="s">
        <v>59</v>
      </c>
      <c r="P27" s="22">
        <v>39212560.05091454</v>
      </c>
      <c r="Q27" s="34">
        <v>3246474.1236410537</v>
      </c>
      <c r="R27" s="29">
        <f t="shared" si="2"/>
        <v>42459034.17455559</v>
      </c>
      <c r="S27" s="97">
        <v>9384569.33</v>
      </c>
      <c r="T27" s="60">
        <v>7338966.930000002</v>
      </c>
      <c r="U27" s="61">
        <v>2000137.1200000013</v>
      </c>
      <c r="V27" s="61">
        <v>4182009.4399999995</v>
      </c>
      <c r="W27" s="62">
        <f t="shared" si="9"/>
        <v>13521113.490000002</v>
      </c>
      <c r="X27" s="98">
        <v>3065286.41</v>
      </c>
      <c r="Y27" s="63">
        <v>4012962.1300000004</v>
      </c>
      <c r="AA27" s="96" t="s">
        <v>70</v>
      </c>
      <c r="AB27" s="54" t="s">
        <v>59</v>
      </c>
      <c r="AC27" s="111">
        <f t="shared" si="3"/>
        <v>0.40756039565918023</v>
      </c>
      <c r="AD27" s="67">
        <f t="shared" si="3"/>
        <v>1.420240353896908</v>
      </c>
      <c r="AE27" s="65">
        <f t="shared" si="4"/>
        <v>0.48499124974862307</v>
      </c>
      <c r="AF27" s="65">
        <f t="shared" si="4"/>
        <v>-0.5682347311296383</v>
      </c>
      <c r="AG27" s="64">
        <f t="shared" si="5"/>
        <v>0.8215094055479004</v>
      </c>
      <c r="AH27" s="66">
        <f t="shared" si="6"/>
        <v>0.5825447007353166</v>
      </c>
      <c r="AI27" s="67">
        <f t="shared" si="7"/>
        <v>0.6394803570792513</v>
      </c>
      <c r="AJ27" s="68">
        <f t="shared" si="8"/>
        <v>0.7298594555321642</v>
      </c>
      <c r="AK27" s="68">
        <f t="shared" si="8"/>
        <v>0.13106470204198617</v>
      </c>
      <c r="AL27" s="107">
        <f t="shared" si="8"/>
        <v>0.051360404938583404</v>
      </c>
    </row>
    <row r="28" spans="1:38" ht="13.5">
      <c r="A28" s="96" t="s">
        <v>10</v>
      </c>
      <c r="B28" s="54" t="s">
        <v>62</v>
      </c>
      <c r="C28" s="22">
        <v>40835474.64565373</v>
      </c>
      <c r="D28" s="34">
        <v>5813207.376752657</v>
      </c>
      <c r="E28" s="29">
        <f t="shared" si="0"/>
        <v>46648682.02240639</v>
      </c>
      <c r="F28" s="97">
        <v>2997832.93</v>
      </c>
      <c r="G28" s="60">
        <v>13925113.860000001</v>
      </c>
      <c r="H28" s="61">
        <v>2027496.6400000004</v>
      </c>
      <c r="I28" s="61">
        <v>4358447.88</v>
      </c>
      <c r="J28" s="62">
        <f t="shared" si="1"/>
        <v>20311058.380000003</v>
      </c>
      <c r="K28" s="98">
        <v>3331907.79</v>
      </c>
      <c r="L28" s="63">
        <v>3121490.729999999</v>
      </c>
      <c r="N28" s="96" t="s">
        <v>10</v>
      </c>
      <c r="O28" s="54" t="s">
        <v>62</v>
      </c>
      <c r="P28" s="22">
        <v>29109615.63739606</v>
      </c>
      <c r="Q28" s="34">
        <v>2410034.27966033</v>
      </c>
      <c r="R28" s="29">
        <f t="shared" si="2"/>
        <v>31519649.91705639</v>
      </c>
      <c r="S28" s="97">
        <v>6966676.13</v>
      </c>
      <c r="T28" s="60">
        <v>7548733.840000003</v>
      </c>
      <c r="U28" s="61">
        <v>1246523.0599999998</v>
      </c>
      <c r="V28" s="61">
        <v>3987428.639999999</v>
      </c>
      <c r="W28" s="62">
        <f t="shared" si="9"/>
        <v>12782685.540000001</v>
      </c>
      <c r="X28" s="98">
        <v>2765541.6599999997</v>
      </c>
      <c r="Y28" s="63">
        <v>2979039.96</v>
      </c>
      <c r="AA28" s="96" t="s">
        <v>10</v>
      </c>
      <c r="AB28" s="54" t="s">
        <v>62</v>
      </c>
      <c r="AC28" s="111">
        <f t="shared" si="3"/>
        <v>0.40281737671568196</v>
      </c>
      <c r="AD28" s="67">
        <f t="shared" si="3"/>
        <v>1.4120849341495547</v>
      </c>
      <c r="AE28" s="65">
        <f t="shared" si="4"/>
        <v>0.4799873141091948</v>
      </c>
      <c r="AF28" s="65">
        <f t="shared" si="4"/>
        <v>-0.5696896376321142</v>
      </c>
      <c r="AG28" s="64">
        <f t="shared" si="5"/>
        <v>0.8446953032324684</v>
      </c>
      <c r="AH28" s="66">
        <f t="shared" si="6"/>
        <v>0.6265215663158294</v>
      </c>
      <c r="AI28" s="67">
        <f t="shared" si="7"/>
        <v>0.09304724259592034</v>
      </c>
      <c r="AJ28" s="68">
        <f t="shared" si="8"/>
        <v>0.5889507972672854</v>
      </c>
      <c r="AK28" s="68">
        <f t="shared" si="8"/>
        <v>0.20479392452905598</v>
      </c>
      <c r="AL28" s="107">
        <f t="shared" si="8"/>
        <v>0.04781767680618798</v>
      </c>
    </row>
    <row r="29" spans="1:38" ht="13.5">
      <c r="A29" s="96" t="s">
        <v>11</v>
      </c>
      <c r="B29" s="54" t="s">
        <v>63</v>
      </c>
      <c r="C29" s="22">
        <v>18896541.87287754</v>
      </c>
      <c r="D29" s="34">
        <v>2690051.1764277695</v>
      </c>
      <c r="E29" s="29">
        <f t="shared" si="0"/>
        <v>21586593.04930531</v>
      </c>
      <c r="F29" s="97">
        <v>1387241.75</v>
      </c>
      <c r="G29" s="60">
        <v>2005253.1000000006</v>
      </c>
      <c r="H29" s="61">
        <v>360291.01999999984</v>
      </c>
      <c r="I29" s="61">
        <v>1110141.88</v>
      </c>
      <c r="J29" s="62">
        <f t="shared" si="1"/>
        <v>3475686.0000000005</v>
      </c>
      <c r="K29" s="98">
        <v>520858.81</v>
      </c>
      <c r="L29" s="63">
        <v>1444464.1799999997</v>
      </c>
      <c r="N29" s="96" t="s">
        <v>11</v>
      </c>
      <c r="O29" s="54" t="s">
        <v>63</v>
      </c>
      <c r="P29" s="22">
        <v>13732098.80091343</v>
      </c>
      <c r="Q29" s="34">
        <v>1136903.669705902</v>
      </c>
      <c r="R29" s="29">
        <f t="shared" si="2"/>
        <v>14869002.470619332</v>
      </c>
      <c r="S29" s="97">
        <v>3286442.74</v>
      </c>
      <c r="T29" s="60">
        <v>1050408.33</v>
      </c>
      <c r="U29" s="61">
        <v>225450.47999999998</v>
      </c>
      <c r="V29" s="61">
        <v>603446.5700000003</v>
      </c>
      <c r="W29" s="62">
        <f t="shared" si="9"/>
        <v>1879305.3800000004</v>
      </c>
      <c r="X29" s="98">
        <v>420137.76</v>
      </c>
      <c r="Y29" s="63">
        <v>1405325.08</v>
      </c>
      <c r="AA29" s="96" t="s">
        <v>11</v>
      </c>
      <c r="AB29" s="54" t="s">
        <v>63</v>
      </c>
      <c r="AC29" s="111">
        <f t="shared" si="3"/>
        <v>0.37608548750177784</v>
      </c>
      <c r="AD29" s="67">
        <f t="shared" si="3"/>
        <v>1.3661205853294862</v>
      </c>
      <c r="AE29" s="65">
        <f t="shared" si="4"/>
        <v>0.45178488549986584</v>
      </c>
      <c r="AF29" s="65">
        <f t="shared" si="4"/>
        <v>-0.577889572480426</v>
      </c>
      <c r="AG29" s="64">
        <f t="shared" si="5"/>
        <v>0.9090224655777439</v>
      </c>
      <c r="AH29" s="66">
        <f t="shared" si="6"/>
        <v>0.5980938253047847</v>
      </c>
      <c r="AI29" s="67">
        <f t="shared" si="7"/>
        <v>0.8396688873382765</v>
      </c>
      <c r="AJ29" s="68">
        <f t="shared" si="8"/>
        <v>0.8494524822783192</v>
      </c>
      <c r="AK29" s="68">
        <f t="shared" si="8"/>
        <v>0.2397333912571915</v>
      </c>
      <c r="AL29" s="107">
        <f t="shared" si="8"/>
        <v>0.027850566788432785</v>
      </c>
    </row>
    <row r="30" spans="1:38" ht="13.5">
      <c r="A30" s="96" t="s">
        <v>12</v>
      </c>
      <c r="B30" s="54" t="s">
        <v>59</v>
      </c>
      <c r="C30" s="22">
        <v>20991127.03129612</v>
      </c>
      <c r="D30" s="34">
        <v>2988229.610737985</v>
      </c>
      <c r="E30" s="29">
        <f t="shared" si="0"/>
        <v>23979356.642034106</v>
      </c>
      <c r="F30" s="97">
        <v>1541010.42</v>
      </c>
      <c r="G30" s="60">
        <v>2825324.2799999975</v>
      </c>
      <c r="H30" s="61">
        <v>1037778.4099999999</v>
      </c>
      <c r="I30" s="61">
        <v>3078890.5</v>
      </c>
      <c r="J30" s="62">
        <f t="shared" si="1"/>
        <v>6941993.189999998</v>
      </c>
      <c r="K30" s="98">
        <v>889441.4299999999</v>
      </c>
      <c r="L30" s="63">
        <v>1604575.6799999992</v>
      </c>
      <c r="N30" s="96" t="s">
        <v>12</v>
      </c>
      <c r="O30" s="54" t="s">
        <v>59</v>
      </c>
      <c r="P30" s="22">
        <v>14937142.038345106</v>
      </c>
      <c r="Q30" s="34">
        <v>1236671.2360956238</v>
      </c>
      <c r="R30" s="29">
        <f t="shared" si="2"/>
        <v>16173813.27444073</v>
      </c>
      <c r="S30" s="97">
        <v>3574840.44</v>
      </c>
      <c r="T30" s="60">
        <v>1488303.3599999996</v>
      </c>
      <c r="U30" s="61">
        <v>649845.2400000001</v>
      </c>
      <c r="V30" s="61">
        <v>1796563.8899999992</v>
      </c>
      <c r="W30" s="62">
        <f t="shared" si="9"/>
        <v>3934712.489999999</v>
      </c>
      <c r="X30" s="98">
        <v>755448.52</v>
      </c>
      <c r="Y30" s="63">
        <v>1528647.6100000003</v>
      </c>
      <c r="AA30" s="96" t="s">
        <v>12</v>
      </c>
      <c r="AB30" s="54" t="s">
        <v>59</v>
      </c>
      <c r="AC30" s="111">
        <f t="shared" si="3"/>
        <v>0.4052974108038767</v>
      </c>
      <c r="AD30" s="67">
        <f t="shared" si="3"/>
        <v>1.4163492474946868</v>
      </c>
      <c r="AE30" s="65">
        <f t="shared" si="4"/>
        <v>0.48260377655827</v>
      </c>
      <c r="AF30" s="65">
        <f t="shared" si="4"/>
        <v>-0.5689288946278117</v>
      </c>
      <c r="AG30" s="64">
        <f t="shared" si="5"/>
        <v>0.8983524165395946</v>
      </c>
      <c r="AH30" s="66">
        <f t="shared" si="6"/>
        <v>0.5969623936923809</v>
      </c>
      <c r="AI30" s="67">
        <f t="shared" si="7"/>
        <v>0.7137662162407157</v>
      </c>
      <c r="AJ30" s="68">
        <f t="shared" si="8"/>
        <v>0.7642949027770005</v>
      </c>
      <c r="AK30" s="68">
        <f t="shared" si="8"/>
        <v>0.17736868423542607</v>
      </c>
      <c r="AL30" s="107">
        <f t="shared" si="8"/>
        <v>0.049670093684965666</v>
      </c>
    </row>
    <row r="31" spans="1:38" ht="13.5">
      <c r="A31" s="96" t="s">
        <v>71</v>
      </c>
      <c r="B31" s="54" t="s">
        <v>59</v>
      </c>
      <c r="C31" s="22">
        <v>30018217.163695656</v>
      </c>
      <c r="D31" s="34">
        <v>4273297.248708035</v>
      </c>
      <c r="E31" s="29">
        <f t="shared" si="0"/>
        <v>34291514.41240369</v>
      </c>
      <c r="F31" s="97">
        <v>2203711.37</v>
      </c>
      <c r="G31" s="60">
        <v>5951011.02</v>
      </c>
      <c r="H31" s="61">
        <v>2504132.2499999986</v>
      </c>
      <c r="I31" s="61">
        <v>6064990.179999999</v>
      </c>
      <c r="J31" s="62">
        <f t="shared" si="1"/>
        <v>14520133.449999996</v>
      </c>
      <c r="K31" s="98">
        <v>2249644.9699999997</v>
      </c>
      <c r="L31" s="63">
        <v>2294612.349999999</v>
      </c>
      <c r="N31" s="96" t="s">
        <v>71</v>
      </c>
      <c r="O31" s="54" t="s">
        <v>59</v>
      </c>
      <c r="P31" s="22">
        <v>21749681.909189813</v>
      </c>
      <c r="Q31" s="34">
        <v>1800692.926550249</v>
      </c>
      <c r="R31" s="29">
        <f t="shared" si="2"/>
        <v>23550374.835740063</v>
      </c>
      <c r="S31" s="97">
        <v>5205255.600000001</v>
      </c>
      <c r="T31" s="60">
        <v>3004222.4999999986</v>
      </c>
      <c r="U31" s="61">
        <v>1519668.67</v>
      </c>
      <c r="V31" s="61">
        <v>3564067.0599999977</v>
      </c>
      <c r="W31" s="62">
        <f t="shared" si="9"/>
        <v>8087958.229999996</v>
      </c>
      <c r="X31" s="98">
        <v>1682254.4</v>
      </c>
      <c r="Y31" s="63">
        <v>2225833.9299999997</v>
      </c>
      <c r="AA31" s="96" t="s">
        <v>71</v>
      </c>
      <c r="AB31" s="54" t="s">
        <v>59</v>
      </c>
      <c r="AC31" s="111">
        <f t="shared" si="3"/>
        <v>0.38016810034413284</v>
      </c>
      <c r="AD31" s="67">
        <f t="shared" si="3"/>
        <v>1.373140464818051</v>
      </c>
      <c r="AE31" s="65">
        <f t="shared" si="4"/>
        <v>0.456092085649646</v>
      </c>
      <c r="AF31" s="65">
        <f t="shared" si="4"/>
        <v>-0.5766372414065508</v>
      </c>
      <c r="AG31" s="64">
        <f t="shared" si="5"/>
        <v>0.9808822482356092</v>
      </c>
      <c r="AH31" s="66">
        <f t="shared" si="6"/>
        <v>0.6478146186957969</v>
      </c>
      <c r="AI31" s="67">
        <f t="shared" si="7"/>
        <v>0.7017048439038076</v>
      </c>
      <c r="AJ31" s="68">
        <f t="shared" si="8"/>
        <v>0.7952779968795665</v>
      </c>
      <c r="AK31" s="68">
        <f t="shared" si="8"/>
        <v>0.33727988465953773</v>
      </c>
      <c r="AL31" s="107">
        <f t="shared" si="8"/>
        <v>0.030900068092680977</v>
      </c>
    </row>
    <row r="32" spans="1:38" ht="13.5">
      <c r="A32" s="96" t="s">
        <v>40</v>
      </c>
      <c r="B32" s="54" t="s">
        <v>62</v>
      </c>
      <c r="C32" s="22">
        <v>15009704.311415065</v>
      </c>
      <c r="D32" s="34">
        <v>2136733.43050712</v>
      </c>
      <c r="E32" s="29">
        <f t="shared" si="0"/>
        <v>17146437.741922185</v>
      </c>
      <c r="F32" s="97">
        <v>1101899.42</v>
      </c>
      <c r="G32" s="60">
        <v>913622.4600000002</v>
      </c>
      <c r="H32" s="61">
        <v>341769.6100000001</v>
      </c>
      <c r="I32" s="61">
        <v>233580.7500000001</v>
      </c>
      <c r="J32" s="62">
        <f t="shared" si="1"/>
        <v>1488972.8200000003</v>
      </c>
      <c r="K32" s="98">
        <v>221611.28</v>
      </c>
      <c r="L32" s="63">
        <v>1147351.7299999995</v>
      </c>
      <c r="N32" s="96" t="s">
        <v>40</v>
      </c>
      <c r="O32" s="54" t="s">
        <v>62</v>
      </c>
      <c r="P32" s="22">
        <v>10925221.902838469</v>
      </c>
      <c r="Q32" s="34">
        <v>904517.5871340322</v>
      </c>
      <c r="R32" s="29">
        <f t="shared" si="2"/>
        <v>11829739.4899725</v>
      </c>
      <c r="S32" s="97">
        <v>2614685.25</v>
      </c>
      <c r="T32" s="60">
        <v>499133.6099999999</v>
      </c>
      <c r="U32" s="61">
        <v>130961.02000000005</v>
      </c>
      <c r="V32" s="61">
        <v>129532.00999999997</v>
      </c>
      <c r="W32" s="62">
        <f t="shared" si="9"/>
        <v>759626.64</v>
      </c>
      <c r="X32" s="98">
        <v>192842.31</v>
      </c>
      <c r="Y32" s="63">
        <v>1118072.9300000002</v>
      </c>
      <c r="AA32" s="96" t="s">
        <v>40</v>
      </c>
      <c r="AB32" s="54" t="s">
        <v>62</v>
      </c>
      <c r="AC32" s="111">
        <f t="shared" si="3"/>
        <v>0.3738580730809149</v>
      </c>
      <c r="AD32" s="67">
        <f t="shared" si="3"/>
        <v>1.3622906407794337</v>
      </c>
      <c r="AE32" s="65">
        <f t="shared" si="4"/>
        <v>0.44943493949772884</v>
      </c>
      <c r="AF32" s="65">
        <f t="shared" si="4"/>
        <v>-0.578572824396359</v>
      </c>
      <c r="AG32" s="64">
        <f t="shared" si="5"/>
        <v>0.8304166293269659</v>
      </c>
      <c r="AH32" s="66">
        <f t="shared" si="6"/>
        <v>1.609704857216292</v>
      </c>
      <c r="AI32" s="67">
        <f t="shared" si="7"/>
        <v>0.8032666211232278</v>
      </c>
      <c r="AJ32" s="68">
        <f t="shared" si="8"/>
        <v>0.9601377065975467</v>
      </c>
      <c r="AK32" s="68">
        <f t="shared" si="8"/>
        <v>0.14918391093738714</v>
      </c>
      <c r="AL32" s="107">
        <f t="shared" si="8"/>
        <v>0.02618684274915717</v>
      </c>
    </row>
    <row r="33" spans="1:38" ht="13.5">
      <c r="A33" s="96" t="s">
        <v>72</v>
      </c>
      <c r="B33" s="71" t="s">
        <v>59</v>
      </c>
      <c r="C33" s="23">
        <v>24673629.351195</v>
      </c>
      <c r="D33" s="35">
        <v>3512458.8461442986</v>
      </c>
      <c r="E33" s="30">
        <f t="shared" si="0"/>
        <v>28186088.1973393</v>
      </c>
      <c r="F33" s="97">
        <v>1811351.9900000002</v>
      </c>
      <c r="G33" s="60">
        <v>3749437.6999999993</v>
      </c>
      <c r="H33" s="61">
        <v>1187442.8900000001</v>
      </c>
      <c r="I33" s="61">
        <v>3769308.359999998</v>
      </c>
      <c r="J33" s="62">
        <f t="shared" si="1"/>
        <v>8706188.949999997</v>
      </c>
      <c r="K33" s="98">
        <v>1091277.9</v>
      </c>
      <c r="L33" s="63">
        <v>1886068.5500000005</v>
      </c>
      <c r="N33" s="96" t="s">
        <v>72</v>
      </c>
      <c r="O33" s="71" t="s">
        <v>59</v>
      </c>
      <c r="P33" s="23">
        <v>18165190.71788231</v>
      </c>
      <c r="Q33" s="35">
        <v>1503926.8423188343</v>
      </c>
      <c r="R33" s="30">
        <f t="shared" si="2"/>
        <v>19669117.560201142</v>
      </c>
      <c r="S33" s="97">
        <v>4347395.1</v>
      </c>
      <c r="T33" s="60">
        <v>1985451.449999999</v>
      </c>
      <c r="U33" s="61">
        <v>809088.7599999998</v>
      </c>
      <c r="V33" s="61">
        <v>2321141.28</v>
      </c>
      <c r="W33" s="62">
        <f t="shared" si="9"/>
        <v>5115681.489999998</v>
      </c>
      <c r="X33" s="98">
        <v>853130.1599999999</v>
      </c>
      <c r="Y33" s="63">
        <v>1859001.8200000008</v>
      </c>
      <c r="AA33" s="96" t="s">
        <v>72</v>
      </c>
      <c r="AB33" s="54" t="s">
        <v>59</v>
      </c>
      <c r="AC33" s="111">
        <f t="shared" si="3"/>
        <v>0.35829178643886217</v>
      </c>
      <c r="AD33" s="67">
        <f t="shared" si="3"/>
        <v>1.3355250716375293</v>
      </c>
      <c r="AE33" s="65">
        <f t="shared" si="4"/>
        <v>0.4330123408470319</v>
      </c>
      <c r="AF33" s="65">
        <f t="shared" si="4"/>
        <v>-0.5833477408115033</v>
      </c>
      <c r="AG33" s="64">
        <f t="shared" si="5"/>
        <v>0.8884559982567195</v>
      </c>
      <c r="AH33" s="66">
        <f t="shared" si="6"/>
        <v>0.4676299421091952</v>
      </c>
      <c r="AI33" s="67">
        <f t="shared" si="7"/>
        <v>0.6239030310123985</v>
      </c>
      <c r="AJ33" s="68">
        <f t="shared" si="8"/>
        <v>0.7018629809183059</v>
      </c>
      <c r="AK33" s="68">
        <f t="shared" si="8"/>
        <v>0.27914584569369816</v>
      </c>
      <c r="AL33" s="107">
        <f t="shared" si="8"/>
        <v>0.014559818989311024</v>
      </c>
    </row>
    <row r="34" spans="1:38" ht="13.5">
      <c r="A34" s="96" t="s">
        <v>73</v>
      </c>
      <c r="B34" s="54" t="s">
        <v>59</v>
      </c>
      <c r="C34" s="22">
        <v>16884763.124305423</v>
      </c>
      <c r="D34" s="34">
        <v>2403660.7973988736</v>
      </c>
      <c r="E34" s="29">
        <f t="shared" si="0"/>
        <v>19288423.921704296</v>
      </c>
      <c r="F34" s="97">
        <v>1239552.11</v>
      </c>
      <c r="G34" s="60">
        <v>1275062.8599999999</v>
      </c>
      <c r="H34" s="61">
        <v>456507.5199999999</v>
      </c>
      <c r="I34" s="61">
        <v>1266693.8100000003</v>
      </c>
      <c r="J34" s="62">
        <f t="shared" si="1"/>
        <v>2998264.1900000004</v>
      </c>
      <c r="K34" s="98">
        <v>372666.16</v>
      </c>
      <c r="L34" s="63">
        <v>1290682.4899999998</v>
      </c>
      <c r="N34" s="96" t="s">
        <v>73</v>
      </c>
      <c r="O34" s="54" t="s">
        <v>59</v>
      </c>
      <c r="P34" s="22">
        <v>12302229.233418407</v>
      </c>
      <c r="Q34" s="34">
        <v>1018522.3514490197</v>
      </c>
      <c r="R34" s="29">
        <f t="shared" si="2"/>
        <v>13320751.584867427</v>
      </c>
      <c r="S34" s="97">
        <v>2944238.3500000006</v>
      </c>
      <c r="T34" s="60">
        <v>688479.0799999997</v>
      </c>
      <c r="U34" s="61">
        <v>288291.72000000003</v>
      </c>
      <c r="V34" s="61">
        <v>798200.4400000001</v>
      </c>
      <c r="W34" s="62">
        <f t="shared" si="9"/>
        <v>1774971.2399999998</v>
      </c>
      <c r="X34" s="98">
        <v>316642.02</v>
      </c>
      <c r="Y34" s="63">
        <v>1258994.0200000003</v>
      </c>
      <c r="AA34" s="96" t="s">
        <v>73</v>
      </c>
      <c r="AB34" s="54" t="s">
        <v>59</v>
      </c>
      <c r="AC34" s="111">
        <f t="shared" si="3"/>
        <v>0.37249622031418395</v>
      </c>
      <c r="AD34" s="67">
        <f t="shared" si="3"/>
        <v>1.3599489927533361</v>
      </c>
      <c r="AE34" s="65">
        <f t="shared" si="4"/>
        <v>0.44799817028464317</v>
      </c>
      <c r="AF34" s="65">
        <f t="shared" si="4"/>
        <v>-0.5789905698361684</v>
      </c>
      <c r="AG34" s="64">
        <f t="shared" si="5"/>
        <v>0.8519994245867288</v>
      </c>
      <c r="AH34" s="66">
        <f t="shared" si="6"/>
        <v>0.5834916105117409</v>
      </c>
      <c r="AI34" s="67">
        <f t="shared" si="7"/>
        <v>0.5869369979299939</v>
      </c>
      <c r="AJ34" s="68">
        <f t="shared" si="8"/>
        <v>0.689190293584701</v>
      </c>
      <c r="AK34" s="68">
        <f t="shared" si="8"/>
        <v>0.17693210774741752</v>
      </c>
      <c r="AL34" s="107">
        <f t="shared" si="8"/>
        <v>0.025169674753498406</v>
      </c>
    </row>
    <row r="35" spans="1:38" ht="13.5">
      <c r="A35" s="96" t="s">
        <v>13</v>
      </c>
      <c r="B35" s="54" t="s">
        <v>59</v>
      </c>
      <c r="C35" s="22">
        <v>75747312.33944878</v>
      </c>
      <c r="D35" s="34">
        <v>10783144.770125445</v>
      </c>
      <c r="E35" s="29">
        <f t="shared" si="0"/>
        <v>86530457.10957423</v>
      </c>
      <c r="F35" s="97">
        <v>5560797.05</v>
      </c>
      <c r="G35" s="60">
        <v>32178975.180000003</v>
      </c>
      <c r="H35" s="61">
        <v>8780263.939999998</v>
      </c>
      <c r="I35" s="61">
        <v>21359924.37999999</v>
      </c>
      <c r="J35" s="62">
        <f t="shared" si="1"/>
        <v>62319163.5</v>
      </c>
      <c r="K35" s="98">
        <v>9944218.76</v>
      </c>
      <c r="L35" s="63">
        <v>5790174.739999999</v>
      </c>
      <c r="N35" s="96" t="s">
        <v>13</v>
      </c>
      <c r="O35" s="54" t="s">
        <v>59</v>
      </c>
      <c r="P35" s="22">
        <v>52660281.59364804</v>
      </c>
      <c r="Q35" s="34">
        <v>4359833.71948811</v>
      </c>
      <c r="R35" s="29">
        <f t="shared" si="2"/>
        <v>57020115.313136145</v>
      </c>
      <c r="S35" s="97">
        <v>12602953.31</v>
      </c>
      <c r="T35" s="60">
        <v>17310668.920000006</v>
      </c>
      <c r="U35" s="61">
        <v>5452182.180000002</v>
      </c>
      <c r="V35" s="61">
        <v>12773102.970000003</v>
      </c>
      <c r="W35" s="62">
        <f t="shared" si="9"/>
        <v>35535954.07000001</v>
      </c>
      <c r="X35" s="98">
        <v>8421469.43</v>
      </c>
      <c r="Y35" s="63">
        <v>5389184.339999999</v>
      </c>
      <c r="AA35" s="96" t="s">
        <v>13</v>
      </c>
      <c r="AB35" s="54" t="s">
        <v>59</v>
      </c>
      <c r="AC35" s="111">
        <f t="shared" si="3"/>
        <v>0.43841449470307303</v>
      </c>
      <c r="AD35" s="67">
        <f t="shared" si="3"/>
        <v>1.4732926675450133</v>
      </c>
      <c r="AE35" s="65">
        <f t="shared" si="4"/>
        <v>0.5175426537525709</v>
      </c>
      <c r="AF35" s="65">
        <f t="shared" si="4"/>
        <v>-0.5587703204781611</v>
      </c>
      <c r="AG35" s="64">
        <f t="shared" si="5"/>
        <v>0.8589099779282241</v>
      </c>
      <c r="AH35" s="66">
        <f t="shared" si="6"/>
        <v>0.6104127943868514</v>
      </c>
      <c r="AI35" s="67">
        <f t="shared" si="7"/>
        <v>0.6722580589984852</v>
      </c>
      <c r="AJ35" s="68">
        <f t="shared" si="8"/>
        <v>0.7536932701241525</v>
      </c>
      <c r="AK35" s="68">
        <f t="shared" si="8"/>
        <v>0.18081753340758722</v>
      </c>
      <c r="AL35" s="107">
        <f t="shared" si="8"/>
        <v>0.07440651028092327</v>
      </c>
    </row>
    <row r="36" spans="1:38" ht="13.5">
      <c r="A36" s="96" t="s">
        <v>74</v>
      </c>
      <c r="B36" s="54" t="s">
        <v>62</v>
      </c>
      <c r="C36" s="22">
        <v>155567329.86533913</v>
      </c>
      <c r="D36" s="34">
        <v>22146066.805939674</v>
      </c>
      <c r="E36" s="29">
        <f t="shared" si="0"/>
        <v>177713396.6712788</v>
      </c>
      <c r="F36" s="97">
        <v>11420581.440000001</v>
      </c>
      <c r="G36" s="60">
        <v>54091551.13</v>
      </c>
      <c r="H36" s="61">
        <v>19317901.47999999</v>
      </c>
      <c r="I36" s="61">
        <v>40520871.01000002</v>
      </c>
      <c r="J36" s="62">
        <f t="shared" si="1"/>
        <v>113930323.62</v>
      </c>
      <c r="K36" s="98">
        <v>16944929.009999998</v>
      </c>
      <c r="L36" s="63">
        <v>11891669.58</v>
      </c>
      <c r="N36" s="96" t="s">
        <v>74</v>
      </c>
      <c r="O36" s="54" t="s">
        <v>62</v>
      </c>
      <c r="P36" s="22">
        <v>109972224.27159142</v>
      </c>
      <c r="Q36" s="34">
        <v>9104786.322377477</v>
      </c>
      <c r="R36" s="29">
        <f t="shared" si="2"/>
        <v>119077010.5939689</v>
      </c>
      <c r="S36" s="97">
        <v>26319168.18</v>
      </c>
      <c r="T36" s="60">
        <v>28735964.550000004</v>
      </c>
      <c r="U36" s="61">
        <v>11475392.229999995</v>
      </c>
      <c r="V36" s="61">
        <v>23466305.730000015</v>
      </c>
      <c r="W36" s="62">
        <f t="shared" si="9"/>
        <v>63677662.51000002</v>
      </c>
      <c r="X36" s="98">
        <v>14469032.17</v>
      </c>
      <c r="Y36" s="63">
        <v>11254413.610000001</v>
      </c>
      <c r="AA36" s="96" t="s">
        <v>74</v>
      </c>
      <c r="AB36" s="54" t="s">
        <v>62</v>
      </c>
      <c r="AC36" s="111">
        <f t="shared" si="3"/>
        <v>0.414605650615417</v>
      </c>
      <c r="AD36" s="67">
        <f t="shared" si="3"/>
        <v>1.4323543707456068</v>
      </c>
      <c r="AE36" s="65">
        <f t="shared" si="4"/>
        <v>0.4924240689686894</v>
      </c>
      <c r="AF36" s="65">
        <f t="shared" si="4"/>
        <v>-0.5660736174527534</v>
      </c>
      <c r="AG36" s="64">
        <f t="shared" si="5"/>
        <v>0.8823642072595748</v>
      </c>
      <c r="AH36" s="66">
        <f t="shared" si="6"/>
        <v>0.6834197117460967</v>
      </c>
      <c r="AI36" s="67">
        <f t="shared" si="7"/>
        <v>0.7267682214758222</v>
      </c>
      <c r="AJ36" s="68">
        <f t="shared" si="8"/>
        <v>0.7891725155914484</v>
      </c>
      <c r="AK36" s="68">
        <f t="shared" si="8"/>
        <v>0.17111696282862</v>
      </c>
      <c r="AL36" s="107">
        <f t="shared" si="8"/>
        <v>0.0566227608192551</v>
      </c>
    </row>
    <row r="37" spans="1:38" ht="13.5">
      <c r="A37" s="96" t="s">
        <v>14</v>
      </c>
      <c r="B37" s="54" t="s">
        <v>62</v>
      </c>
      <c r="C37" s="22">
        <v>21901103.945256412</v>
      </c>
      <c r="D37" s="34">
        <v>3117771.009602847</v>
      </c>
      <c r="E37" s="29">
        <f t="shared" si="0"/>
        <v>25018874.95485926</v>
      </c>
      <c r="F37" s="97">
        <v>1607814.07</v>
      </c>
      <c r="G37" s="60">
        <v>3316729.610000001</v>
      </c>
      <c r="H37" s="61">
        <v>776570.0399999997</v>
      </c>
      <c r="I37" s="61">
        <v>2806012.1799999997</v>
      </c>
      <c r="J37" s="62">
        <f t="shared" si="1"/>
        <v>6899311.83</v>
      </c>
      <c r="K37" s="98">
        <v>1074075.63</v>
      </c>
      <c r="L37" s="63">
        <v>1674134.8699999999</v>
      </c>
      <c r="N37" s="96" t="s">
        <v>14</v>
      </c>
      <c r="O37" s="54" t="s">
        <v>62</v>
      </c>
      <c r="P37" s="22">
        <v>15633197.4517658</v>
      </c>
      <c r="Q37" s="34">
        <v>1294298.840244817</v>
      </c>
      <c r="R37" s="29">
        <f t="shared" si="2"/>
        <v>16927496.292010617</v>
      </c>
      <c r="S37" s="97">
        <v>3741424.32</v>
      </c>
      <c r="T37" s="60">
        <v>1725771.5299999989</v>
      </c>
      <c r="U37" s="61">
        <v>500866.1699999999</v>
      </c>
      <c r="V37" s="61">
        <v>1572655.1600000001</v>
      </c>
      <c r="W37" s="62">
        <f t="shared" si="9"/>
        <v>3799292.859999999</v>
      </c>
      <c r="X37" s="98">
        <v>890717.48</v>
      </c>
      <c r="Y37" s="63">
        <v>1599880.9299999995</v>
      </c>
      <c r="AA37" s="96" t="s">
        <v>14</v>
      </c>
      <c r="AB37" s="54" t="s">
        <v>62</v>
      </c>
      <c r="AC37" s="111">
        <f t="shared" si="3"/>
        <v>0.4009356699312103</v>
      </c>
      <c r="AD37" s="67">
        <f t="shared" si="3"/>
        <v>1.4088494192060925</v>
      </c>
      <c r="AE37" s="65">
        <f t="shared" si="4"/>
        <v>0.47800209335550625</v>
      </c>
      <c r="AF37" s="65">
        <f t="shared" si="4"/>
        <v>-0.5702668469317054</v>
      </c>
      <c r="AG37" s="64">
        <f t="shared" si="5"/>
        <v>0.9218822146173677</v>
      </c>
      <c r="AH37" s="66">
        <f t="shared" si="6"/>
        <v>0.5504541662296734</v>
      </c>
      <c r="AI37" s="67">
        <f t="shared" si="7"/>
        <v>0.7842514057563639</v>
      </c>
      <c r="AJ37" s="68">
        <f t="shared" si="8"/>
        <v>0.8159463048078905</v>
      </c>
      <c r="AK37" s="68">
        <f t="shared" si="8"/>
        <v>0.2058544421964188</v>
      </c>
      <c r="AL37" s="107">
        <f t="shared" si="8"/>
        <v>0.04641216643541113</v>
      </c>
    </row>
    <row r="38" spans="1:38" ht="13.5">
      <c r="A38" s="96" t="s">
        <v>75</v>
      </c>
      <c r="B38" s="54" t="s">
        <v>62</v>
      </c>
      <c r="C38" s="22">
        <v>16724511.870717652</v>
      </c>
      <c r="D38" s="34">
        <v>2380847.942214161</v>
      </c>
      <c r="E38" s="29">
        <f t="shared" si="0"/>
        <v>19105359.812931813</v>
      </c>
      <c r="F38" s="97">
        <v>1227787.67</v>
      </c>
      <c r="G38" s="60">
        <v>828468.9500000002</v>
      </c>
      <c r="H38" s="61">
        <v>454230.23999999993</v>
      </c>
      <c r="I38" s="61">
        <v>890506.9599999995</v>
      </c>
      <c r="J38" s="62">
        <f t="shared" si="1"/>
        <v>2173206.1499999994</v>
      </c>
      <c r="K38" s="98">
        <v>208181.56</v>
      </c>
      <c r="L38" s="63">
        <v>1278432.7499999998</v>
      </c>
      <c r="N38" s="96" t="s">
        <v>75</v>
      </c>
      <c r="O38" s="54" t="s">
        <v>62</v>
      </c>
      <c r="P38" s="22">
        <v>12092937.928081125</v>
      </c>
      <c r="Q38" s="34">
        <v>1001194.7705362123</v>
      </c>
      <c r="R38" s="29">
        <f t="shared" si="2"/>
        <v>13094132.698617337</v>
      </c>
      <c r="S38" s="97">
        <v>2894149.58</v>
      </c>
      <c r="T38" s="60">
        <v>458641.16000000003</v>
      </c>
      <c r="U38" s="61">
        <v>259130.42000000007</v>
      </c>
      <c r="V38" s="61">
        <v>524444.3300000001</v>
      </c>
      <c r="W38" s="62">
        <f t="shared" si="9"/>
        <v>1242215.9100000001</v>
      </c>
      <c r="X38" s="98">
        <v>184643.49</v>
      </c>
      <c r="Y38" s="63">
        <v>1237575.47</v>
      </c>
      <c r="AA38" s="96" t="s">
        <v>75</v>
      </c>
      <c r="AB38" s="54" t="s">
        <v>62</v>
      </c>
      <c r="AC38" s="111">
        <f aca="true" t="shared" si="10" ref="AC38:AD69">+C38/P38-1</f>
        <v>0.38299823997950955</v>
      </c>
      <c r="AD38" s="67">
        <f t="shared" si="10"/>
        <v>1.378006769790702</v>
      </c>
      <c r="AE38" s="65">
        <f aca="true" t="shared" si="11" ref="AE38:AF69">+E38/R38-1</f>
        <v>0.4590779131900218</v>
      </c>
      <c r="AF38" s="65">
        <f t="shared" si="11"/>
        <v>-0.5757691038208191</v>
      </c>
      <c r="AG38" s="64">
        <f aca="true" t="shared" si="12" ref="AG38:AG69">+G38/T38-1</f>
        <v>0.806355430463328</v>
      </c>
      <c r="AH38" s="66">
        <f aca="true" t="shared" si="13" ref="AH38:AH69">+H38/U38-1</f>
        <v>0.7529020328836722</v>
      </c>
      <c r="AI38" s="67">
        <f aca="true" t="shared" si="14" ref="AI38:AI69">+I38/V38-1</f>
        <v>0.6980009298603711</v>
      </c>
      <c r="AJ38" s="68">
        <f aca="true" t="shared" si="15" ref="AJ38:AL69">+J38/W38-1</f>
        <v>0.7494592787818981</v>
      </c>
      <c r="AK38" s="68">
        <f t="shared" si="15"/>
        <v>0.12747847216276087</v>
      </c>
      <c r="AL38" s="107">
        <f t="shared" si="15"/>
        <v>0.03301397045305032</v>
      </c>
    </row>
    <row r="39" spans="1:38" ht="13.5">
      <c r="A39" s="96" t="s">
        <v>37</v>
      </c>
      <c r="B39" s="54" t="s">
        <v>62</v>
      </c>
      <c r="C39" s="22">
        <v>15820790.117213387</v>
      </c>
      <c r="D39" s="34">
        <v>2252197.0079568806</v>
      </c>
      <c r="E39" s="29">
        <f t="shared" si="0"/>
        <v>18072987.125170268</v>
      </c>
      <c r="F39" s="97">
        <v>1161443.23</v>
      </c>
      <c r="G39" s="60">
        <v>1143462.2599999998</v>
      </c>
      <c r="H39" s="61">
        <v>457814.8899999999</v>
      </c>
      <c r="I39" s="61">
        <v>1023806.2699999998</v>
      </c>
      <c r="J39" s="62">
        <f t="shared" si="1"/>
        <v>2625083.4199999995</v>
      </c>
      <c r="K39" s="98">
        <v>345768.85</v>
      </c>
      <c r="L39" s="63">
        <v>1209351.67</v>
      </c>
      <c r="N39" s="96" t="s">
        <v>37</v>
      </c>
      <c r="O39" s="54" t="s">
        <v>62</v>
      </c>
      <c r="P39" s="22">
        <v>11437446.190334046</v>
      </c>
      <c r="Q39" s="34">
        <v>946925.501656718</v>
      </c>
      <c r="R39" s="29">
        <f t="shared" si="2"/>
        <v>12384371.691990765</v>
      </c>
      <c r="S39" s="97">
        <v>2737273.6399999997</v>
      </c>
      <c r="T39" s="60">
        <v>610464.8299999996</v>
      </c>
      <c r="U39" s="61">
        <v>329968.07999999984</v>
      </c>
      <c r="V39" s="61">
        <v>644110.69</v>
      </c>
      <c r="W39" s="62">
        <f t="shared" si="9"/>
        <v>1584543.5999999994</v>
      </c>
      <c r="X39" s="98">
        <v>296883.11</v>
      </c>
      <c r="Y39" s="63">
        <v>1170493.27</v>
      </c>
      <c r="AA39" s="96" t="s">
        <v>37</v>
      </c>
      <c r="AB39" s="54" t="s">
        <v>62</v>
      </c>
      <c r="AC39" s="111">
        <f t="shared" si="10"/>
        <v>0.38324498790505945</v>
      </c>
      <c r="AD39" s="67">
        <f t="shared" si="10"/>
        <v>1.3784310423750243</v>
      </c>
      <c r="AE39" s="65">
        <f t="shared" si="11"/>
        <v>0.4593382348866719</v>
      </c>
      <c r="AF39" s="65">
        <f t="shared" si="11"/>
        <v>-0.575693415145736</v>
      </c>
      <c r="AG39" s="64">
        <f t="shared" si="12"/>
        <v>0.8731009614427756</v>
      </c>
      <c r="AH39" s="66">
        <f t="shared" si="13"/>
        <v>0.38745205293796947</v>
      </c>
      <c r="AI39" s="67">
        <f t="shared" si="14"/>
        <v>0.5894880893841397</v>
      </c>
      <c r="AJ39" s="68">
        <f t="shared" si="15"/>
        <v>0.6566810910094241</v>
      </c>
      <c r="AK39" s="68">
        <f t="shared" si="15"/>
        <v>0.16466325753593725</v>
      </c>
      <c r="AL39" s="107">
        <f t="shared" si="15"/>
        <v>0.03319831134099549</v>
      </c>
    </row>
    <row r="40" spans="1:38" ht="13.5">
      <c r="A40" s="96" t="s">
        <v>15</v>
      </c>
      <c r="B40" s="54" t="s">
        <v>59</v>
      </c>
      <c r="C40" s="22">
        <v>22165310.008327696</v>
      </c>
      <c r="D40" s="34">
        <v>3155382.5385040357</v>
      </c>
      <c r="E40" s="29">
        <f t="shared" si="0"/>
        <v>25320692.54683173</v>
      </c>
      <c r="F40" s="97">
        <v>1627210.08</v>
      </c>
      <c r="G40" s="60">
        <v>3620390.4700000007</v>
      </c>
      <c r="H40" s="61">
        <v>282607.5399999999</v>
      </c>
      <c r="I40" s="61">
        <v>1580225.6300000006</v>
      </c>
      <c r="J40" s="62">
        <f t="shared" si="1"/>
        <v>5483223.6400000015</v>
      </c>
      <c r="K40" s="98">
        <v>810412.9199999999</v>
      </c>
      <c r="L40" s="63">
        <v>1694330.9800000004</v>
      </c>
      <c r="N40" s="96" t="s">
        <v>15</v>
      </c>
      <c r="O40" s="54" t="s">
        <v>59</v>
      </c>
      <c r="P40" s="22">
        <v>16119530.0313846</v>
      </c>
      <c r="Q40" s="34">
        <v>1334563.1365102483</v>
      </c>
      <c r="R40" s="29">
        <f t="shared" si="2"/>
        <v>17454093.167894848</v>
      </c>
      <c r="S40" s="97">
        <v>3857816.1399999997</v>
      </c>
      <c r="T40" s="60">
        <v>1961521.799999999</v>
      </c>
      <c r="U40" s="61">
        <v>196889.12999999998</v>
      </c>
      <c r="V40" s="61">
        <v>916528.7200000001</v>
      </c>
      <c r="W40" s="62">
        <f t="shared" si="9"/>
        <v>3074939.6499999994</v>
      </c>
      <c r="X40" s="98">
        <v>659765.5</v>
      </c>
      <c r="Y40" s="63">
        <v>1649651.589999999</v>
      </c>
      <c r="AA40" s="96" t="s">
        <v>15</v>
      </c>
      <c r="AB40" s="54" t="s">
        <v>59</v>
      </c>
      <c r="AC40" s="111">
        <f t="shared" si="10"/>
        <v>0.37505932028861944</v>
      </c>
      <c r="AD40" s="67">
        <f t="shared" si="10"/>
        <v>1.3643561343639772</v>
      </c>
      <c r="AE40" s="65">
        <f t="shared" si="11"/>
        <v>0.4507022681308215</v>
      </c>
      <c r="AF40" s="65">
        <f t="shared" si="11"/>
        <v>-0.5782043464621929</v>
      </c>
      <c r="AG40" s="64">
        <f t="shared" si="12"/>
        <v>0.8457049368505629</v>
      </c>
      <c r="AH40" s="66">
        <f t="shared" si="13"/>
        <v>0.43536385172711145</v>
      </c>
      <c r="AI40" s="67">
        <f t="shared" si="14"/>
        <v>0.7241419668769358</v>
      </c>
      <c r="AJ40" s="68">
        <f t="shared" si="15"/>
        <v>0.783197156405981</v>
      </c>
      <c r="AK40" s="68">
        <f t="shared" si="15"/>
        <v>0.22833479471115115</v>
      </c>
      <c r="AL40" s="107">
        <f t="shared" si="15"/>
        <v>0.0270841372025723</v>
      </c>
    </row>
    <row r="41" spans="1:38" ht="13.5">
      <c r="A41" s="96" t="s">
        <v>16</v>
      </c>
      <c r="B41" s="54" t="s">
        <v>62</v>
      </c>
      <c r="C41" s="22">
        <v>17317858.519689474</v>
      </c>
      <c r="D41" s="34">
        <v>2465314.870704768</v>
      </c>
      <c r="E41" s="29">
        <f t="shared" si="0"/>
        <v>19783173.39039424</v>
      </c>
      <c r="F41" s="97">
        <v>1271346.71</v>
      </c>
      <c r="G41" s="60">
        <v>1718749.1599999997</v>
      </c>
      <c r="H41" s="61">
        <v>240254.50000000006</v>
      </c>
      <c r="I41" s="61">
        <v>629573.1800000003</v>
      </c>
      <c r="J41" s="62">
        <f t="shared" si="1"/>
        <v>2588576.84</v>
      </c>
      <c r="K41" s="98">
        <v>385455.08999999997</v>
      </c>
      <c r="L41" s="63">
        <v>1323788.5499999996</v>
      </c>
      <c r="N41" s="96" t="s">
        <v>16</v>
      </c>
      <c r="O41" s="54" t="s">
        <v>62</v>
      </c>
      <c r="P41" s="22">
        <v>12488649.530131204</v>
      </c>
      <c r="Q41" s="34">
        <v>1033956.4029012527</v>
      </c>
      <c r="R41" s="29">
        <f t="shared" si="2"/>
        <v>13522605.933032457</v>
      </c>
      <c r="S41" s="97">
        <v>2988853.51</v>
      </c>
      <c r="T41" s="60">
        <v>927214.8199999996</v>
      </c>
      <c r="U41" s="61">
        <v>156449.97000000003</v>
      </c>
      <c r="V41" s="61">
        <v>325521.29</v>
      </c>
      <c r="W41" s="62">
        <f t="shared" si="9"/>
        <v>1409186.0799999996</v>
      </c>
      <c r="X41" s="98">
        <v>308783.88</v>
      </c>
      <c r="Y41" s="63">
        <v>1278071.9900000002</v>
      </c>
      <c r="AA41" s="96" t="s">
        <v>16</v>
      </c>
      <c r="AB41" s="54" t="s">
        <v>62</v>
      </c>
      <c r="AC41" s="111">
        <f t="shared" si="10"/>
        <v>0.38668784626447406</v>
      </c>
      <c r="AD41" s="67">
        <f t="shared" si="10"/>
        <v>1.3843508911857052</v>
      </c>
      <c r="AE41" s="65">
        <f t="shared" si="11"/>
        <v>0.4629704872245617</v>
      </c>
      <c r="AF41" s="65">
        <f t="shared" si="11"/>
        <v>-0.5746373297498946</v>
      </c>
      <c r="AG41" s="64">
        <f t="shared" si="12"/>
        <v>0.8536687754839816</v>
      </c>
      <c r="AH41" s="66">
        <f t="shared" si="13"/>
        <v>0.5356634456369662</v>
      </c>
      <c r="AI41" s="67">
        <f t="shared" si="14"/>
        <v>0.9340460957254142</v>
      </c>
      <c r="AJ41" s="68">
        <f t="shared" si="15"/>
        <v>0.836930464144239</v>
      </c>
      <c r="AK41" s="68">
        <f t="shared" si="15"/>
        <v>0.248300558954049</v>
      </c>
      <c r="AL41" s="107">
        <f t="shared" si="15"/>
        <v>0.03576994125346511</v>
      </c>
    </row>
    <row r="42" spans="1:38" ht="13.5">
      <c r="A42" s="96" t="s">
        <v>17</v>
      </c>
      <c r="B42" s="54" t="s">
        <v>59</v>
      </c>
      <c r="C42" s="22">
        <v>50800838.84645751</v>
      </c>
      <c r="D42" s="34">
        <v>7231844.705859963</v>
      </c>
      <c r="E42" s="29">
        <f t="shared" si="0"/>
        <v>58032683.55231747</v>
      </c>
      <c r="F42" s="97">
        <v>3729414.89</v>
      </c>
      <c r="G42" s="60">
        <v>20637317.479999997</v>
      </c>
      <c r="H42" s="61">
        <v>2835124.3300000015</v>
      </c>
      <c r="I42" s="61">
        <v>8897223.870000003</v>
      </c>
      <c r="J42" s="62">
        <f t="shared" si="1"/>
        <v>32369665.68</v>
      </c>
      <c r="K42" s="98">
        <v>5147309.93</v>
      </c>
      <c r="L42" s="63">
        <v>3883249.77</v>
      </c>
      <c r="N42" s="96" t="s">
        <v>17</v>
      </c>
      <c r="O42" s="54" t="s">
        <v>59</v>
      </c>
      <c r="P42" s="22">
        <v>36974006.14073484</v>
      </c>
      <c r="Q42" s="34">
        <v>3061140.461815921</v>
      </c>
      <c r="R42" s="29">
        <f t="shared" si="2"/>
        <v>40035146.60255076</v>
      </c>
      <c r="S42" s="97">
        <v>8848826.09</v>
      </c>
      <c r="T42" s="60">
        <v>11231100.639999991</v>
      </c>
      <c r="U42" s="61">
        <v>1930083.5899999999</v>
      </c>
      <c r="V42" s="61">
        <v>4973184.1</v>
      </c>
      <c r="W42" s="62">
        <f t="shared" si="9"/>
        <v>18134368.32999999</v>
      </c>
      <c r="X42" s="98">
        <v>4373280.04</v>
      </c>
      <c r="Y42" s="63">
        <v>3783871.3600000003</v>
      </c>
      <c r="AA42" s="96" t="s">
        <v>17</v>
      </c>
      <c r="AB42" s="54" t="s">
        <v>59</v>
      </c>
      <c r="AC42" s="111">
        <f t="shared" si="10"/>
        <v>0.3739609025079227</v>
      </c>
      <c r="AD42" s="67">
        <f t="shared" si="10"/>
        <v>1.3624674516143922</v>
      </c>
      <c r="AE42" s="65">
        <f t="shared" si="11"/>
        <v>0.4495434256414097</v>
      </c>
      <c r="AF42" s="65">
        <f t="shared" si="11"/>
        <v>-0.5785412830957783</v>
      </c>
      <c r="AG42" s="64">
        <f t="shared" si="12"/>
        <v>0.8375151413477151</v>
      </c>
      <c r="AH42" s="66">
        <f t="shared" si="13"/>
        <v>0.46891271688393643</v>
      </c>
      <c r="AI42" s="67">
        <f t="shared" si="14"/>
        <v>0.7890397160241873</v>
      </c>
      <c r="AJ42" s="68">
        <f t="shared" si="15"/>
        <v>0.784989975440739</v>
      </c>
      <c r="AK42" s="68">
        <f t="shared" si="15"/>
        <v>0.17699069872506934</v>
      </c>
      <c r="AL42" s="107">
        <f t="shared" si="15"/>
        <v>0.026263686194659464</v>
      </c>
    </row>
    <row r="43" spans="1:38" ht="13.5">
      <c r="A43" s="96" t="s">
        <v>18</v>
      </c>
      <c r="B43" s="54" t="s">
        <v>59</v>
      </c>
      <c r="C43" s="22">
        <v>23200390.131408546</v>
      </c>
      <c r="D43" s="34">
        <v>3302733.229520532</v>
      </c>
      <c r="E43" s="29">
        <f t="shared" si="0"/>
        <v>26503123.36092908</v>
      </c>
      <c r="F43" s="97">
        <v>1703197.87</v>
      </c>
      <c r="G43" s="60">
        <v>3725163.7</v>
      </c>
      <c r="H43" s="61">
        <v>1330585.6700000002</v>
      </c>
      <c r="I43" s="61">
        <v>3275943.110000001</v>
      </c>
      <c r="J43" s="62">
        <f t="shared" si="1"/>
        <v>8331692.48</v>
      </c>
      <c r="K43" s="98">
        <v>1215211.13</v>
      </c>
      <c r="L43" s="63">
        <v>1773453.2399999995</v>
      </c>
      <c r="N43" s="96" t="s">
        <v>18</v>
      </c>
      <c r="O43" s="54" t="s">
        <v>59</v>
      </c>
      <c r="P43" s="22">
        <v>16827668.241814457</v>
      </c>
      <c r="Q43" s="34">
        <v>1393191.09584616</v>
      </c>
      <c r="R43" s="29">
        <f t="shared" si="2"/>
        <v>18220859.337660618</v>
      </c>
      <c r="S43" s="97">
        <v>4027291.7399999998</v>
      </c>
      <c r="T43" s="60">
        <v>1956471.6900000002</v>
      </c>
      <c r="U43" s="61">
        <v>914676.7100000004</v>
      </c>
      <c r="V43" s="61">
        <v>2129984.2800000007</v>
      </c>
      <c r="W43" s="62">
        <f t="shared" si="9"/>
        <v>5001132.680000002</v>
      </c>
      <c r="X43" s="98">
        <v>1060939.26</v>
      </c>
      <c r="Y43" s="63">
        <v>1722121.5600000003</v>
      </c>
      <c r="AA43" s="96" t="s">
        <v>18</v>
      </c>
      <c r="AB43" s="54" t="s">
        <v>59</v>
      </c>
      <c r="AC43" s="111">
        <f t="shared" si="10"/>
        <v>0.37870498740632086</v>
      </c>
      <c r="AD43" s="67">
        <f t="shared" si="10"/>
        <v>1.3706247042259512</v>
      </c>
      <c r="AE43" s="65">
        <f t="shared" si="11"/>
        <v>0.4545484858746418</v>
      </c>
      <c r="AF43" s="65">
        <f t="shared" si="11"/>
        <v>-0.577086046912509</v>
      </c>
      <c r="AG43" s="64">
        <f t="shared" si="12"/>
        <v>0.9040212639110561</v>
      </c>
      <c r="AH43" s="66">
        <f t="shared" si="13"/>
        <v>0.4547059692817581</v>
      </c>
      <c r="AI43" s="67">
        <f t="shared" si="14"/>
        <v>0.5380128110616853</v>
      </c>
      <c r="AJ43" s="68">
        <f t="shared" si="15"/>
        <v>0.6659610958371931</v>
      </c>
      <c r="AK43" s="68">
        <f t="shared" si="15"/>
        <v>0.14541065244394846</v>
      </c>
      <c r="AL43" s="107">
        <f t="shared" si="15"/>
        <v>0.029807233816873557</v>
      </c>
    </row>
    <row r="44" spans="1:38" ht="13.5">
      <c r="A44" s="96" t="s">
        <v>76</v>
      </c>
      <c r="B44" s="54" t="s">
        <v>63</v>
      </c>
      <c r="C44" s="22">
        <v>23906627.533372495</v>
      </c>
      <c r="D44" s="34">
        <v>3403270.924024161</v>
      </c>
      <c r="E44" s="29">
        <f t="shared" si="0"/>
        <v>27309898.457396656</v>
      </c>
      <c r="F44" s="97">
        <v>1755044.5</v>
      </c>
      <c r="G44" s="60">
        <v>3131063.250000001</v>
      </c>
      <c r="H44" s="61">
        <v>3036638.7200000016</v>
      </c>
      <c r="I44" s="61">
        <v>3218969.89</v>
      </c>
      <c r="J44" s="62">
        <f t="shared" si="1"/>
        <v>9386671.860000003</v>
      </c>
      <c r="K44" s="98">
        <v>1045040.9400000001</v>
      </c>
      <c r="L44" s="63">
        <v>1827438.4200000009</v>
      </c>
      <c r="N44" s="96" t="s">
        <v>76</v>
      </c>
      <c r="O44" s="54" t="s">
        <v>63</v>
      </c>
      <c r="P44" s="22">
        <v>17305801.78060561</v>
      </c>
      <c r="Q44" s="34">
        <v>1432776.5796634601</v>
      </c>
      <c r="R44" s="29">
        <f t="shared" si="2"/>
        <v>18738578.36026907</v>
      </c>
      <c r="S44" s="97">
        <v>4141721.33</v>
      </c>
      <c r="T44" s="60">
        <v>1649011.8900000008</v>
      </c>
      <c r="U44" s="61">
        <v>1844603.77</v>
      </c>
      <c r="V44" s="61">
        <v>2701935.46</v>
      </c>
      <c r="W44" s="62">
        <f t="shared" si="9"/>
        <v>6195551.120000001</v>
      </c>
      <c r="X44" s="98">
        <v>795624.95</v>
      </c>
      <c r="Y44" s="63">
        <v>1771053.1399999987</v>
      </c>
      <c r="AA44" s="96" t="s">
        <v>76</v>
      </c>
      <c r="AB44" s="54" t="s">
        <v>63</v>
      </c>
      <c r="AC44" s="111">
        <f t="shared" si="10"/>
        <v>0.3814227064685525</v>
      </c>
      <c r="AD44" s="67">
        <f t="shared" si="10"/>
        <v>1.3752977067949725</v>
      </c>
      <c r="AE44" s="65">
        <f t="shared" si="11"/>
        <v>0.4574157085097308</v>
      </c>
      <c r="AF44" s="65">
        <f t="shared" si="11"/>
        <v>-0.5762523935911449</v>
      </c>
      <c r="AG44" s="64">
        <f t="shared" si="12"/>
        <v>0.8987511666759416</v>
      </c>
      <c r="AH44" s="66">
        <f t="shared" si="13"/>
        <v>0.6462281869889064</v>
      </c>
      <c r="AI44" s="67">
        <f t="shared" si="14"/>
        <v>0.1913570615043485</v>
      </c>
      <c r="AJ44" s="68">
        <f t="shared" si="15"/>
        <v>0.5150664853201956</v>
      </c>
      <c r="AK44" s="68">
        <f t="shared" si="15"/>
        <v>0.3134843747672822</v>
      </c>
      <c r="AL44" s="107">
        <f t="shared" si="15"/>
        <v>0.03183714747260624</v>
      </c>
    </row>
    <row r="45" spans="1:38" ht="13.5">
      <c r="A45" s="96" t="s">
        <v>77</v>
      </c>
      <c r="B45" s="54" t="s">
        <v>63</v>
      </c>
      <c r="C45" s="22">
        <v>19244150.075362533</v>
      </c>
      <c r="D45" s="34">
        <v>2739535.566763381</v>
      </c>
      <c r="E45" s="29">
        <f t="shared" si="0"/>
        <v>21983685.642125916</v>
      </c>
      <c r="F45" s="97">
        <v>1412760.53</v>
      </c>
      <c r="G45" s="60">
        <v>3550851.31</v>
      </c>
      <c r="H45" s="61">
        <v>608298.47</v>
      </c>
      <c r="I45" s="61">
        <v>1245380.9800000004</v>
      </c>
      <c r="J45" s="62">
        <f t="shared" si="1"/>
        <v>5404530.760000001</v>
      </c>
      <c r="K45" s="98">
        <v>798962.6300000001</v>
      </c>
      <c r="L45" s="63">
        <v>1471035.570000001</v>
      </c>
      <c r="N45" s="96" t="s">
        <v>77</v>
      </c>
      <c r="O45" s="54" t="s">
        <v>63</v>
      </c>
      <c r="P45" s="22">
        <v>13902336.78020324</v>
      </c>
      <c r="Q45" s="34">
        <v>1150997.9597473505</v>
      </c>
      <c r="R45" s="29">
        <f t="shared" si="2"/>
        <v>15053334.73995059</v>
      </c>
      <c r="S45" s="97">
        <v>3327185.04</v>
      </c>
      <c r="T45" s="60">
        <v>1927902.4199999995</v>
      </c>
      <c r="U45" s="61">
        <v>391868.3600000002</v>
      </c>
      <c r="V45" s="61">
        <v>727976.8300000004</v>
      </c>
      <c r="W45" s="62">
        <f t="shared" si="9"/>
        <v>3047747.6100000003</v>
      </c>
      <c r="X45" s="98">
        <v>674164.52</v>
      </c>
      <c r="Y45" s="63">
        <v>1422746.9699999997</v>
      </c>
      <c r="AA45" s="96" t="s">
        <v>77</v>
      </c>
      <c r="AB45" s="54" t="s">
        <v>63</v>
      </c>
      <c r="AC45" s="111">
        <f t="shared" si="10"/>
        <v>0.38423851900681694</v>
      </c>
      <c r="AD45" s="67">
        <f t="shared" si="10"/>
        <v>1.3801393769322772</v>
      </c>
      <c r="AE45" s="65">
        <f t="shared" si="11"/>
        <v>0.460386420809644</v>
      </c>
      <c r="AF45" s="65">
        <f t="shared" si="11"/>
        <v>-0.5753886504611117</v>
      </c>
      <c r="AG45" s="64">
        <f t="shared" si="12"/>
        <v>0.8418210761932656</v>
      </c>
      <c r="AH45" s="66">
        <f t="shared" si="13"/>
        <v>0.5523030999491758</v>
      </c>
      <c r="AI45" s="67">
        <f t="shared" si="14"/>
        <v>0.7107426070140168</v>
      </c>
      <c r="AJ45" s="68">
        <f t="shared" si="15"/>
        <v>0.7732868503504462</v>
      </c>
      <c r="AK45" s="68">
        <f t="shared" si="15"/>
        <v>0.18511521490332972</v>
      </c>
      <c r="AL45" s="107">
        <f t="shared" si="15"/>
        <v>0.03394039911397684</v>
      </c>
    </row>
    <row r="46" spans="1:38" ht="13.5">
      <c r="A46" s="96" t="s">
        <v>41</v>
      </c>
      <c r="B46" s="54" t="s">
        <v>59</v>
      </c>
      <c r="C46" s="22">
        <v>15375184.400917286</v>
      </c>
      <c r="D46" s="34">
        <v>2188762.0054358225</v>
      </c>
      <c r="E46" s="29">
        <f t="shared" si="0"/>
        <v>17563946.40635311</v>
      </c>
      <c r="F46" s="97">
        <v>1128730.22</v>
      </c>
      <c r="G46" s="60">
        <v>1113516.3600000006</v>
      </c>
      <c r="H46" s="61">
        <v>163414.76</v>
      </c>
      <c r="I46" s="61">
        <v>327262.4599999999</v>
      </c>
      <c r="J46" s="62">
        <f t="shared" si="1"/>
        <v>1604193.5800000005</v>
      </c>
      <c r="K46" s="98">
        <v>246018.27999999997</v>
      </c>
      <c r="L46" s="63">
        <v>1175289.2600000007</v>
      </c>
      <c r="N46" s="96" t="s">
        <v>41</v>
      </c>
      <c r="O46" s="54" t="s">
        <v>59</v>
      </c>
      <c r="P46" s="22">
        <v>11117683.598055849</v>
      </c>
      <c r="Q46" s="34">
        <v>920451.8161796243</v>
      </c>
      <c r="R46" s="29">
        <f t="shared" si="2"/>
        <v>12038135.414235473</v>
      </c>
      <c r="S46" s="97">
        <v>2660746.2600000002</v>
      </c>
      <c r="T46" s="60">
        <v>617064.0700000001</v>
      </c>
      <c r="U46" s="61">
        <v>103193.98999999999</v>
      </c>
      <c r="V46" s="61">
        <v>184009.23999999987</v>
      </c>
      <c r="W46" s="62">
        <f t="shared" si="9"/>
        <v>904267.2999999999</v>
      </c>
      <c r="X46" s="98">
        <v>217983.78999999998</v>
      </c>
      <c r="Y46" s="63">
        <v>1137769.2200000002</v>
      </c>
      <c r="AA46" s="96" t="s">
        <v>41</v>
      </c>
      <c r="AB46" s="54" t="s">
        <v>59</v>
      </c>
      <c r="AC46" s="111">
        <f t="shared" si="10"/>
        <v>0.3829485490669968</v>
      </c>
      <c r="AD46" s="67">
        <f t="shared" si="10"/>
        <v>1.3779213283758573</v>
      </c>
      <c r="AE46" s="65">
        <f t="shared" si="11"/>
        <v>0.45902548874663696</v>
      </c>
      <c r="AF46" s="65">
        <f t="shared" si="11"/>
        <v>-0.5757843440509055</v>
      </c>
      <c r="AG46" s="64">
        <f t="shared" si="12"/>
        <v>0.8045392920057726</v>
      </c>
      <c r="AH46" s="66">
        <f t="shared" si="13"/>
        <v>0.5835685779762951</v>
      </c>
      <c r="AI46" s="67">
        <f t="shared" si="14"/>
        <v>0.778511013903433</v>
      </c>
      <c r="AJ46" s="68">
        <f t="shared" si="15"/>
        <v>0.77402586602435</v>
      </c>
      <c r="AK46" s="68">
        <f t="shared" si="15"/>
        <v>0.1286081409998423</v>
      </c>
      <c r="AL46" s="107">
        <f t="shared" si="15"/>
        <v>0.03297684569107995</v>
      </c>
    </row>
    <row r="47" spans="1:38" ht="13.5">
      <c r="A47" s="96" t="s">
        <v>78</v>
      </c>
      <c r="B47" s="54" t="s">
        <v>63</v>
      </c>
      <c r="C47" s="22">
        <v>20415056.539774287</v>
      </c>
      <c r="D47" s="34">
        <v>2906222.060687365</v>
      </c>
      <c r="E47" s="29">
        <f t="shared" si="0"/>
        <v>23321278.600461654</v>
      </c>
      <c r="F47" s="97">
        <v>1498719.6600000001</v>
      </c>
      <c r="G47" s="60">
        <v>2475493.27</v>
      </c>
      <c r="H47" s="61">
        <v>938869.56</v>
      </c>
      <c r="I47" s="61">
        <v>3010867.47</v>
      </c>
      <c r="J47" s="62">
        <f t="shared" si="1"/>
        <v>6425230.300000001</v>
      </c>
      <c r="K47" s="98">
        <v>718916.91</v>
      </c>
      <c r="L47" s="63">
        <v>1560540.4500000004</v>
      </c>
      <c r="N47" s="96" t="s">
        <v>78</v>
      </c>
      <c r="O47" s="54" t="s">
        <v>63</v>
      </c>
      <c r="P47" s="22">
        <v>14651470.194771329</v>
      </c>
      <c r="Q47" s="34">
        <v>1213019.9813239153</v>
      </c>
      <c r="R47" s="29">
        <f t="shared" si="2"/>
        <v>15864490.176095244</v>
      </c>
      <c r="S47" s="97">
        <v>3506471.85</v>
      </c>
      <c r="T47" s="60">
        <v>1350421.1000000008</v>
      </c>
      <c r="U47" s="61">
        <v>636986.2199999996</v>
      </c>
      <c r="V47" s="61">
        <v>1623957.4300000006</v>
      </c>
      <c r="W47" s="62">
        <f t="shared" si="9"/>
        <v>3611364.750000001</v>
      </c>
      <c r="X47" s="98">
        <v>609868.61</v>
      </c>
      <c r="Y47" s="63">
        <v>1499412.27</v>
      </c>
      <c r="AA47" s="96" t="s">
        <v>78</v>
      </c>
      <c r="AB47" s="54" t="s">
        <v>63</v>
      </c>
      <c r="AC47" s="111">
        <f t="shared" si="10"/>
        <v>0.3933793857124188</v>
      </c>
      <c r="AD47" s="67">
        <f t="shared" si="10"/>
        <v>1.3958567092319893</v>
      </c>
      <c r="AE47" s="65">
        <f t="shared" si="11"/>
        <v>0.4700301328058034</v>
      </c>
      <c r="AF47" s="65">
        <f t="shared" si="11"/>
        <v>-0.5725847164579405</v>
      </c>
      <c r="AG47" s="64">
        <f t="shared" si="12"/>
        <v>0.83312691870706</v>
      </c>
      <c r="AH47" s="66">
        <f t="shared" si="13"/>
        <v>0.4739244437658332</v>
      </c>
      <c r="AI47" s="67">
        <f t="shared" si="14"/>
        <v>0.854031032081918</v>
      </c>
      <c r="AJ47" s="68">
        <f t="shared" si="15"/>
        <v>0.7791695784813757</v>
      </c>
      <c r="AK47" s="68">
        <f t="shared" si="15"/>
        <v>0.17880621860502055</v>
      </c>
      <c r="AL47" s="107">
        <f t="shared" si="15"/>
        <v>0.040768093754495194</v>
      </c>
    </row>
    <row r="48" spans="1:38" ht="13.5">
      <c r="A48" s="96" t="s">
        <v>79</v>
      </c>
      <c r="B48" s="54" t="s">
        <v>62</v>
      </c>
      <c r="C48" s="22">
        <v>25573776.727295816</v>
      </c>
      <c r="D48" s="34">
        <v>3640600.9434829606</v>
      </c>
      <c r="E48" s="29">
        <f t="shared" si="0"/>
        <v>29214377.670778777</v>
      </c>
      <c r="F48" s="97">
        <v>1877434.03</v>
      </c>
      <c r="G48" s="60">
        <v>5314300.66</v>
      </c>
      <c r="H48" s="61">
        <v>1760743.88</v>
      </c>
      <c r="I48" s="61">
        <v>4099947.86</v>
      </c>
      <c r="J48" s="62">
        <f t="shared" si="1"/>
        <v>11174992.4</v>
      </c>
      <c r="K48" s="98">
        <v>1701902.51</v>
      </c>
      <c r="L48" s="63">
        <v>1954876.41</v>
      </c>
      <c r="N48" s="96" t="s">
        <v>79</v>
      </c>
      <c r="O48" s="54" t="s">
        <v>62</v>
      </c>
      <c r="P48" s="22">
        <v>18531126.855874095</v>
      </c>
      <c r="Q48" s="34">
        <v>1534223.313688032</v>
      </c>
      <c r="R48" s="29">
        <f t="shared" si="2"/>
        <v>20065350.169562127</v>
      </c>
      <c r="S48" s="97">
        <v>4434973</v>
      </c>
      <c r="T48" s="60">
        <v>2786646.6699999995</v>
      </c>
      <c r="U48" s="61">
        <v>1071941.4</v>
      </c>
      <c r="V48" s="61">
        <v>2453332.960000001</v>
      </c>
      <c r="W48" s="62">
        <f t="shared" si="9"/>
        <v>6311921.03</v>
      </c>
      <c r="X48" s="98">
        <v>1296842.33</v>
      </c>
      <c r="Y48" s="63">
        <v>1896451.229999999</v>
      </c>
      <c r="AA48" s="96" t="s">
        <v>79</v>
      </c>
      <c r="AB48" s="54" t="s">
        <v>62</v>
      </c>
      <c r="AC48" s="111">
        <f t="shared" si="10"/>
        <v>0.380044339785484</v>
      </c>
      <c r="AD48" s="67">
        <f t="shared" si="10"/>
        <v>1.372927663790695</v>
      </c>
      <c r="AE48" s="65">
        <f t="shared" si="11"/>
        <v>0.4559615169385456</v>
      </c>
      <c r="AF48" s="65">
        <f t="shared" si="11"/>
        <v>-0.5766752063654051</v>
      </c>
      <c r="AG48" s="64">
        <f t="shared" si="12"/>
        <v>0.907059376135404</v>
      </c>
      <c r="AH48" s="66">
        <f t="shared" si="13"/>
        <v>0.6425747526870407</v>
      </c>
      <c r="AI48" s="67">
        <f t="shared" si="14"/>
        <v>0.6711746537657075</v>
      </c>
      <c r="AJ48" s="68">
        <f t="shared" si="15"/>
        <v>0.7704582086636151</v>
      </c>
      <c r="AK48" s="68">
        <f t="shared" si="15"/>
        <v>0.31234342882684896</v>
      </c>
      <c r="AL48" s="107">
        <f t="shared" si="15"/>
        <v>0.03080763642943829</v>
      </c>
    </row>
    <row r="49" spans="1:38" ht="13.5">
      <c r="A49" s="96" t="s">
        <v>80</v>
      </c>
      <c r="B49" s="54" t="s">
        <v>59</v>
      </c>
      <c r="C49" s="22">
        <v>48233542.27643336</v>
      </c>
      <c r="D49" s="34">
        <v>6866372.589062504</v>
      </c>
      <c r="E49" s="29">
        <f t="shared" si="0"/>
        <v>55099914.86549587</v>
      </c>
      <c r="F49" s="97">
        <v>3540943.33</v>
      </c>
      <c r="G49" s="60">
        <v>14498609.729999991</v>
      </c>
      <c r="H49" s="61">
        <v>3538431.9500000007</v>
      </c>
      <c r="I49" s="61">
        <v>12582676.369999995</v>
      </c>
      <c r="J49" s="62">
        <f t="shared" si="1"/>
        <v>30619718.04999999</v>
      </c>
      <c r="K49" s="98">
        <v>3983670.2800000003</v>
      </c>
      <c r="L49" s="63">
        <v>3687003.85</v>
      </c>
      <c r="N49" s="96" t="s">
        <v>80</v>
      </c>
      <c r="O49" s="54" t="s">
        <v>59</v>
      </c>
      <c r="P49" s="22">
        <v>36028527.27476786</v>
      </c>
      <c r="Q49" s="34">
        <v>2982862.668455176</v>
      </c>
      <c r="R49" s="29">
        <f t="shared" si="2"/>
        <v>39011389.94322304</v>
      </c>
      <c r="S49" s="97">
        <v>8622548.79</v>
      </c>
      <c r="T49" s="60">
        <v>7829571.029999999</v>
      </c>
      <c r="U49" s="61">
        <v>2181235.0200000005</v>
      </c>
      <c r="V49" s="61">
        <v>7319067.17</v>
      </c>
      <c r="W49" s="62">
        <f t="shared" si="9"/>
        <v>17329873.22</v>
      </c>
      <c r="X49" s="98">
        <v>3361783.44</v>
      </c>
      <c r="Y49" s="63">
        <v>3687112.339999999</v>
      </c>
      <c r="AA49" s="96" t="s">
        <v>80</v>
      </c>
      <c r="AB49" s="54" t="s">
        <v>59</v>
      </c>
      <c r="AC49" s="111">
        <f t="shared" si="10"/>
        <v>0.33875975303084727</v>
      </c>
      <c r="AD49" s="67">
        <f t="shared" si="10"/>
        <v>1.3019405692648252</v>
      </c>
      <c r="AE49" s="65">
        <f t="shared" si="11"/>
        <v>0.41240583700524347</v>
      </c>
      <c r="AF49" s="65">
        <f t="shared" si="11"/>
        <v>-0.5893391366939427</v>
      </c>
      <c r="AG49" s="64">
        <f t="shared" si="12"/>
        <v>0.8517757453692827</v>
      </c>
      <c r="AH49" s="66">
        <f t="shared" si="13"/>
        <v>0.6222149000706947</v>
      </c>
      <c r="AI49" s="67">
        <f t="shared" si="14"/>
        <v>0.7191639423087841</v>
      </c>
      <c r="AJ49" s="68">
        <f t="shared" si="15"/>
        <v>0.7668749021581123</v>
      </c>
      <c r="AK49" s="68">
        <f t="shared" si="15"/>
        <v>0.18498718049488638</v>
      </c>
      <c r="AL49" s="107">
        <f t="shared" si="15"/>
        <v>-2.9424110250642066E-05</v>
      </c>
    </row>
    <row r="50" spans="1:38" ht="13.5">
      <c r="A50" s="96" t="s">
        <v>43</v>
      </c>
      <c r="B50" s="54" t="s">
        <v>63</v>
      </c>
      <c r="C50" s="22">
        <v>20382589.278359663</v>
      </c>
      <c r="D50" s="34">
        <v>2901600.1253432506</v>
      </c>
      <c r="E50" s="29">
        <f t="shared" si="0"/>
        <v>23284189.403702915</v>
      </c>
      <c r="F50" s="97">
        <v>1496336.1600000001</v>
      </c>
      <c r="G50" s="60">
        <v>2171210.17</v>
      </c>
      <c r="H50" s="61">
        <v>1634237.2100000011</v>
      </c>
      <c r="I50" s="61">
        <v>3646864.8599999994</v>
      </c>
      <c r="J50" s="62">
        <f t="shared" si="1"/>
        <v>7452312.24</v>
      </c>
      <c r="K50" s="98">
        <v>734371.1</v>
      </c>
      <c r="L50" s="63">
        <v>1558058.6599999997</v>
      </c>
      <c r="N50" s="96" t="s">
        <v>43</v>
      </c>
      <c r="O50" s="54" t="s">
        <v>63</v>
      </c>
      <c r="P50" s="22">
        <v>14455987.800301664</v>
      </c>
      <c r="Q50" s="34">
        <v>1196835.6634816437</v>
      </c>
      <c r="R50" s="29">
        <f t="shared" si="2"/>
        <v>15652823.463783307</v>
      </c>
      <c r="S50" s="97">
        <v>3459687.91</v>
      </c>
      <c r="T50" s="60">
        <v>1082887.1700000002</v>
      </c>
      <c r="U50" s="61">
        <v>1050648.4500000002</v>
      </c>
      <c r="V50" s="61">
        <v>2185952.17</v>
      </c>
      <c r="W50" s="62">
        <f t="shared" si="9"/>
        <v>4319487.79</v>
      </c>
      <c r="X50" s="98">
        <v>458111.19</v>
      </c>
      <c r="Y50" s="63">
        <v>1479406.8400000008</v>
      </c>
      <c r="AA50" s="96" t="s">
        <v>43</v>
      </c>
      <c r="AB50" s="54" t="s">
        <v>63</v>
      </c>
      <c r="AC50" s="111">
        <f t="shared" si="10"/>
        <v>0.409975545077198</v>
      </c>
      <c r="AD50" s="67">
        <f t="shared" si="10"/>
        <v>1.4243931008058182</v>
      </c>
      <c r="AE50" s="65">
        <f t="shared" si="11"/>
        <v>0.4875392581777127</v>
      </c>
      <c r="AF50" s="65">
        <f t="shared" si="11"/>
        <v>-0.5674938899329796</v>
      </c>
      <c r="AG50" s="64">
        <f t="shared" si="12"/>
        <v>1.0050197565827652</v>
      </c>
      <c r="AH50" s="66">
        <f t="shared" si="13"/>
        <v>0.5554557854247069</v>
      </c>
      <c r="AI50" s="67">
        <f t="shared" si="14"/>
        <v>0.668318689699418</v>
      </c>
      <c r="AJ50" s="68">
        <f t="shared" si="15"/>
        <v>0.7252768389003827</v>
      </c>
      <c r="AK50" s="68">
        <f t="shared" si="15"/>
        <v>0.603041174348961</v>
      </c>
      <c r="AL50" s="107">
        <f t="shared" si="15"/>
        <v>0.05316442906266339</v>
      </c>
    </row>
    <row r="51" spans="1:38" ht="13.5">
      <c r="A51" s="96" t="s">
        <v>81</v>
      </c>
      <c r="B51" s="54" t="s">
        <v>59</v>
      </c>
      <c r="C51" s="22">
        <v>441891640.3091407</v>
      </c>
      <c r="D51" s="34">
        <v>62906278.55953759</v>
      </c>
      <c r="E51" s="29">
        <f t="shared" si="0"/>
        <v>504797918.8686783</v>
      </c>
      <c r="F51" s="97">
        <v>32440355.36</v>
      </c>
      <c r="G51" s="60">
        <v>197912412.04000002</v>
      </c>
      <c r="H51" s="61">
        <v>63038271.39999998</v>
      </c>
      <c r="I51" s="61">
        <v>166092199.32</v>
      </c>
      <c r="J51" s="62">
        <f t="shared" si="1"/>
        <v>427042882.76</v>
      </c>
      <c r="K51" s="98">
        <v>74656040.76</v>
      </c>
      <c r="L51" s="63">
        <v>33778489.31000002</v>
      </c>
      <c r="N51" s="96" t="s">
        <v>81</v>
      </c>
      <c r="O51" s="54" t="s">
        <v>59</v>
      </c>
      <c r="P51" s="22">
        <v>330177963.30009735</v>
      </c>
      <c r="Q51" s="34">
        <v>27335991.64804522</v>
      </c>
      <c r="R51" s="29">
        <f t="shared" si="2"/>
        <v>357513954.9481426</v>
      </c>
      <c r="S51" s="97">
        <v>79020038.07000001</v>
      </c>
      <c r="T51" s="60">
        <v>101733535.83999999</v>
      </c>
      <c r="U51" s="61">
        <v>37517159.65</v>
      </c>
      <c r="V51" s="61">
        <v>82589817.96000004</v>
      </c>
      <c r="W51" s="62">
        <f t="shared" si="9"/>
        <v>221840513.45000002</v>
      </c>
      <c r="X51" s="98">
        <v>60319623</v>
      </c>
      <c r="Y51" s="63">
        <v>33789980.73000001</v>
      </c>
      <c r="AA51" s="96" t="s">
        <v>81</v>
      </c>
      <c r="AB51" s="54" t="s">
        <v>59</v>
      </c>
      <c r="AC51" s="111">
        <f t="shared" si="10"/>
        <v>0.33834383098277</v>
      </c>
      <c r="AD51" s="67">
        <f t="shared" si="10"/>
        <v>1.3012254089577167</v>
      </c>
      <c r="AE51" s="65">
        <f t="shared" si="11"/>
        <v>0.41196703480259744</v>
      </c>
      <c r="AF51" s="65">
        <f t="shared" si="11"/>
        <v>-0.5894667206909889</v>
      </c>
      <c r="AG51" s="64">
        <f t="shared" si="12"/>
        <v>0.9453999156312038</v>
      </c>
      <c r="AH51" s="66">
        <f t="shared" si="13"/>
        <v>0.6802517031696451</v>
      </c>
      <c r="AI51" s="67">
        <f t="shared" si="14"/>
        <v>1.0110493450953228</v>
      </c>
      <c r="AJ51" s="68">
        <f t="shared" si="15"/>
        <v>0.9249995238414823</v>
      </c>
      <c r="AK51" s="68">
        <f t="shared" si="15"/>
        <v>0.23767419368652232</v>
      </c>
      <c r="AL51" s="107">
        <f t="shared" si="15"/>
        <v>-0.00034008365058912915</v>
      </c>
    </row>
    <row r="52" spans="1:38" ht="13.5">
      <c r="A52" s="96" t="s">
        <v>34</v>
      </c>
      <c r="B52" s="54" t="s">
        <v>59</v>
      </c>
      <c r="C52" s="22">
        <v>16787361.340061553</v>
      </c>
      <c r="D52" s="34">
        <v>2389794.99136653</v>
      </c>
      <c r="E52" s="29">
        <f t="shared" si="0"/>
        <v>19177156.33142808</v>
      </c>
      <c r="F52" s="97">
        <v>1232401.6</v>
      </c>
      <c r="G52" s="60">
        <v>1176294.0000000005</v>
      </c>
      <c r="H52" s="61">
        <v>219225.66000000006</v>
      </c>
      <c r="I52" s="61">
        <v>287984.5499999999</v>
      </c>
      <c r="J52" s="62">
        <f t="shared" si="1"/>
        <v>1683504.2100000004</v>
      </c>
      <c r="K52" s="98">
        <v>266469.98</v>
      </c>
      <c r="L52" s="63">
        <v>1283236.9599999995</v>
      </c>
      <c r="N52" s="96" t="s">
        <v>34</v>
      </c>
      <c r="O52" s="54" t="s">
        <v>59</v>
      </c>
      <c r="P52" s="22">
        <v>12362427.454231914</v>
      </c>
      <c r="Q52" s="34">
        <v>1023506.2638971366</v>
      </c>
      <c r="R52" s="29">
        <f t="shared" si="2"/>
        <v>13385933.71812905</v>
      </c>
      <c r="S52" s="97">
        <v>2958645.33</v>
      </c>
      <c r="T52" s="60">
        <v>634266.3499999999</v>
      </c>
      <c r="U52" s="61">
        <v>145627.14999999997</v>
      </c>
      <c r="V52" s="61">
        <v>195327.67999999996</v>
      </c>
      <c r="W52" s="62">
        <f t="shared" si="9"/>
        <v>975221.1799999997</v>
      </c>
      <c r="X52" s="98">
        <v>213759.46</v>
      </c>
      <c r="Y52" s="63">
        <v>1265154.6799999997</v>
      </c>
      <c r="AA52" s="96" t="s">
        <v>34</v>
      </c>
      <c r="AB52" s="54" t="s">
        <v>59</v>
      </c>
      <c r="AC52" s="111">
        <f t="shared" si="10"/>
        <v>0.3579340628862411</v>
      </c>
      <c r="AD52" s="67">
        <f t="shared" si="10"/>
        <v>1.3349099811730185</v>
      </c>
      <c r="AE52" s="65">
        <f t="shared" si="11"/>
        <v>0.4326349386786348</v>
      </c>
      <c r="AF52" s="65">
        <f t="shared" si="11"/>
        <v>-0.5834574737621558</v>
      </c>
      <c r="AG52" s="64">
        <f t="shared" si="12"/>
        <v>0.8545741863808489</v>
      </c>
      <c r="AH52" s="66">
        <f t="shared" si="13"/>
        <v>0.5053900320098286</v>
      </c>
      <c r="AI52" s="67">
        <f t="shared" si="14"/>
        <v>0.4743663058917196</v>
      </c>
      <c r="AJ52" s="68">
        <f t="shared" si="15"/>
        <v>0.7262793759257782</v>
      </c>
      <c r="AK52" s="68">
        <f t="shared" si="15"/>
        <v>0.2465880106545928</v>
      </c>
      <c r="AL52" s="107">
        <f t="shared" si="15"/>
        <v>0.01429254484518827</v>
      </c>
    </row>
    <row r="53" spans="1:38" ht="13.5">
      <c r="A53" s="96" t="s">
        <v>39</v>
      </c>
      <c r="B53" s="54" t="s">
        <v>62</v>
      </c>
      <c r="C53" s="22">
        <v>15727558.439940209</v>
      </c>
      <c r="D53" s="34">
        <v>2238924.8449962586</v>
      </c>
      <c r="E53" s="29">
        <f t="shared" si="0"/>
        <v>17966483.284936465</v>
      </c>
      <c r="F53" s="97">
        <v>1154598.8599999999</v>
      </c>
      <c r="G53" s="60">
        <v>887222.5399999997</v>
      </c>
      <c r="H53" s="61">
        <v>411532.2500000001</v>
      </c>
      <c r="I53" s="61">
        <v>863955.5199999996</v>
      </c>
      <c r="J53" s="62">
        <f t="shared" si="1"/>
        <v>2162710.3099999996</v>
      </c>
      <c r="K53" s="98">
        <v>285973.32</v>
      </c>
      <c r="L53" s="63">
        <v>1202224.99</v>
      </c>
      <c r="N53" s="96" t="s">
        <v>39</v>
      </c>
      <c r="O53" s="54" t="s">
        <v>62</v>
      </c>
      <c r="P53" s="22">
        <v>11119409.711914299</v>
      </c>
      <c r="Q53" s="34">
        <v>920594.7240634413</v>
      </c>
      <c r="R53" s="29">
        <f t="shared" si="2"/>
        <v>12040004.43597774</v>
      </c>
      <c r="S53" s="97">
        <v>2661159.37</v>
      </c>
      <c r="T53" s="60">
        <v>465264.1000000001</v>
      </c>
      <c r="U53" s="61">
        <v>260065.81999999998</v>
      </c>
      <c r="V53" s="61">
        <v>510091.57000000007</v>
      </c>
      <c r="W53" s="62">
        <f t="shared" si="9"/>
        <v>1235421.4900000002</v>
      </c>
      <c r="X53" s="98">
        <v>233313.97000000003</v>
      </c>
      <c r="Y53" s="63">
        <v>1137945.8499999999</v>
      </c>
      <c r="AA53" s="96" t="s">
        <v>39</v>
      </c>
      <c r="AB53" s="54" t="s">
        <v>62</v>
      </c>
      <c r="AC53" s="111">
        <f t="shared" si="10"/>
        <v>0.4144238630840573</v>
      </c>
      <c r="AD53" s="67">
        <f t="shared" si="10"/>
        <v>1.4320417948017337</v>
      </c>
      <c r="AE53" s="65">
        <f t="shared" si="11"/>
        <v>0.49223228118166795</v>
      </c>
      <c r="AF53" s="65">
        <f t="shared" si="11"/>
        <v>-0.5661293821722523</v>
      </c>
      <c r="AG53" s="64">
        <f t="shared" si="12"/>
        <v>0.9069224124534851</v>
      </c>
      <c r="AH53" s="66">
        <f t="shared" si="13"/>
        <v>0.5824157515201349</v>
      </c>
      <c r="AI53" s="67">
        <f t="shared" si="14"/>
        <v>0.6937263244715051</v>
      </c>
      <c r="AJ53" s="68">
        <f t="shared" si="15"/>
        <v>0.7505849845626364</v>
      </c>
      <c r="AK53" s="68">
        <f t="shared" si="15"/>
        <v>0.22570165858478153</v>
      </c>
      <c r="AL53" s="107">
        <f t="shared" si="15"/>
        <v>0.05648699364736909</v>
      </c>
    </row>
    <row r="54" spans="1:38" ht="13.5">
      <c r="A54" s="96" t="s">
        <v>42</v>
      </c>
      <c r="B54" s="54" t="s">
        <v>63</v>
      </c>
      <c r="C54" s="22">
        <v>17400367.064752318</v>
      </c>
      <c r="D54" s="34">
        <v>2477060.5229095365</v>
      </c>
      <c r="E54" s="29">
        <f t="shared" si="0"/>
        <v>19877427.587661855</v>
      </c>
      <c r="F54" s="97">
        <v>1277403.88</v>
      </c>
      <c r="G54" s="60">
        <v>1653613.8699999996</v>
      </c>
      <c r="H54" s="61">
        <v>1133112.4999999998</v>
      </c>
      <c r="I54" s="61">
        <v>683224.0599999998</v>
      </c>
      <c r="J54" s="62">
        <f t="shared" si="1"/>
        <v>3469950.429999999</v>
      </c>
      <c r="K54" s="98">
        <v>485063.85</v>
      </c>
      <c r="L54" s="63">
        <v>1330095.58</v>
      </c>
      <c r="N54" s="96" t="s">
        <v>42</v>
      </c>
      <c r="O54" s="54" t="s">
        <v>63</v>
      </c>
      <c r="P54" s="22">
        <v>12133717.367987048</v>
      </c>
      <c r="Q54" s="34">
        <v>1004570.9692913878</v>
      </c>
      <c r="R54" s="29">
        <f t="shared" si="2"/>
        <v>13138288.337278435</v>
      </c>
      <c r="S54" s="97">
        <v>2903909.15</v>
      </c>
      <c r="T54" s="60">
        <v>948934.3799999999</v>
      </c>
      <c r="U54" s="61">
        <v>636052.5000000002</v>
      </c>
      <c r="V54" s="61">
        <v>397347.20999999985</v>
      </c>
      <c r="W54" s="62">
        <f t="shared" si="9"/>
        <v>1982334.0899999999</v>
      </c>
      <c r="X54" s="98">
        <v>490225.07999999996</v>
      </c>
      <c r="Y54" s="63">
        <v>1241748.7900000005</v>
      </c>
      <c r="AA54" s="96" t="s">
        <v>42</v>
      </c>
      <c r="AB54" s="54" t="s">
        <v>63</v>
      </c>
      <c r="AC54" s="111">
        <f t="shared" si="10"/>
        <v>0.4340507972157417</v>
      </c>
      <c r="AD54" s="67">
        <f t="shared" si="10"/>
        <v>1.4657894749405558</v>
      </c>
      <c r="AE54" s="65">
        <f t="shared" si="11"/>
        <v>0.5129389063004395</v>
      </c>
      <c r="AF54" s="65">
        <f t="shared" si="11"/>
        <v>-0.560108869108388</v>
      </c>
      <c r="AG54" s="64">
        <f t="shared" si="12"/>
        <v>0.7426008635075481</v>
      </c>
      <c r="AH54" s="66">
        <f t="shared" si="13"/>
        <v>0.7814763718403739</v>
      </c>
      <c r="AI54" s="67">
        <f t="shared" si="14"/>
        <v>0.7194635895392347</v>
      </c>
      <c r="AJ54" s="68">
        <f t="shared" si="15"/>
        <v>0.7504367439900097</v>
      </c>
      <c r="AK54" s="68">
        <f t="shared" si="15"/>
        <v>-0.010528286312891155</v>
      </c>
      <c r="AL54" s="107">
        <f t="shared" si="15"/>
        <v>0.07114707154254574</v>
      </c>
    </row>
    <row r="55" spans="1:38" ht="13.5">
      <c r="A55" s="96" t="s">
        <v>82</v>
      </c>
      <c r="B55" s="54" t="s">
        <v>62</v>
      </c>
      <c r="C55" s="22">
        <v>16228864.870773323</v>
      </c>
      <c r="D55" s="34">
        <v>2310289.2228324492</v>
      </c>
      <c r="E55" s="29">
        <f t="shared" si="0"/>
        <v>18539154.09360577</v>
      </c>
      <c r="F55" s="97">
        <v>1191401</v>
      </c>
      <c r="G55" s="60">
        <v>1795384.8999999994</v>
      </c>
      <c r="H55" s="61">
        <v>464647.3800000002</v>
      </c>
      <c r="I55" s="61">
        <v>321570.60000000003</v>
      </c>
      <c r="J55" s="62">
        <f t="shared" si="1"/>
        <v>2581602.88</v>
      </c>
      <c r="K55" s="98">
        <v>384997.87</v>
      </c>
      <c r="L55" s="63">
        <v>1240545.1999999997</v>
      </c>
      <c r="N55" s="96" t="s">
        <v>82</v>
      </c>
      <c r="O55" s="54" t="s">
        <v>62</v>
      </c>
      <c r="P55" s="22">
        <v>11822369.580768801</v>
      </c>
      <c r="Q55" s="34">
        <v>978793.9597479021</v>
      </c>
      <c r="R55" s="29">
        <f t="shared" si="2"/>
        <v>12801163.540516704</v>
      </c>
      <c r="S55" s="97">
        <v>2829395.66</v>
      </c>
      <c r="T55" s="60">
        <v>975147.0699999998</v>
      </c>
      <c r="U55" s="61">
        <v>272520.52999999997</v>
      </c>
      <c r="V55" s="61">
        <v>203576.85000000003</v>
      </c>
      <c r="W55" s="62">
        <f t="shared" si="9"/>
        <v>1451244.45</v>
      </c>
      <c r="X55" s="98">
        <v>318663.32</v>
      </c>
      <c r="Y55" s="63">
        <v>1209885.8499999999</v>
      </c>
      <c r="AA55" s="96" t="s">
        <v>82</v>
      </c>
      <c r="AB55" s="54" t="s">
        <v>62</v>
      </c>
      <c r="AC55" s="111">
        <f t="shared" si="10"/>
        <v>0.37272521890810073</v>
      </c>
      <c r="AD55" s="67">
        <f t="shared" si="10"/>
        <v>1.3603427461153181</v>
      </c>
      <c r="AE55" s="65">
        <f t="shared" si="11"/>
        <v>0.4482397662468627</v>
      </c>
      <c r="AF55" s="65">
        <f t="shared" si="11"/>
        <v>-0.5789203267527455</v>
      </c>
      <c r="AG55" s="64">
        <f t="shared" si="12"/>
        <v>0.841142690404638</v>
      </c>
      <c r="AH55" s="66">
        <f t="shared" si="13"/>
        <v>0.7049995462727165</v>
      </c>
      <c r="AI55" s="67">
        <f t="shared" si="14"/>
        <v>0.57960298530997</v>
      </c>
      <c r="AJ55" s="68">
        <f t="shared" si="15"/>
        <v>0.7788890631071836</v>
      </c>
      <c r="AK55" s="68">
        <f t="shared" si="15"/>
        <v>0.20816499997552262</v>
      </c>
      <c r="AL55" s="107">
        <f t="shared" si="15"/>
        <v>0.025340696397102125</v>
      </c>
    </row>
    <row r="56" spans="1:38" ht="13.5">
      <c r="A56" s="96" t="s">
        <v>19</v>
      </c>
      <c r="B56" s="54" t="s">
        <v>59</v>
      </c>
      <c r="C56" s="22">
        <v>33852332.65845732</v>
      </c>
      <c r="D56" s="34">
        <v>4819109.650079067</v>
      </c>
      <c r="E56" s="29">
        <f t="shared" si="0"/>
        <v>38671442.30853638</v>
      </c>
      <c r="F56" s="97">
        <v>2485183.25</v>
      </c>
      <c r="G56" s="60">
        <v>8879428.979999995</v>
      </c>
      <c r="H56" s="61">
        <v>3008085.689999998</v>
      </c>
      <c r="I56" s="61">
        <v>5691284.3599999985</v>
      </c>
      <c r="J56" s="62">
        <f t="shared" si="1"/>
        <v>17578799.02999999</v>
      </c>
      <c r="K56" s="98">
        <v>2470062.21</v>
      </c>
      <c r="L56" s="63">
        <v>2587694.680000001</v>
      </c>
      <c r="N56" s="96" t="s">
        <v>19</v>
      </c>
      <c r="O56" s="54" t="s">
        <v>59</v>
      </c>
      <c r="P56" s="22">
        <v>23907755.7607192</v>
      </c>
      <c r="Q56" s="34">
        <v>1979363.5082924156</v>
      </c>
      <c r="R56" s="29">
        <f t="shared" si="2"/>
        <v>25887119.269011613</v>
      </c>
      <c r="S56" s="97">
        <v>5721737.91</v>
      </c>
      <c r="T56" s="60">
        <v>4737280.019999997</v>
      </c>
      <c r="U56" s="61">
        <v>1863824.3</v>
      </c>
      <c r="V56" s="61">
        <v>3099760.6799999992</v>
      </c>
      <c r="W56" s="62">
        <f t="shared" si="9"/>
        <v>9700864.999999996</v>
      </c>
      <c r="X56" s="98">
        <v>1987904.1099999999</v>
      </c>
      <c r="Y56" s="63">
        <v>2446688.4300000006</v>
      </c>
      <c r="AA56" s="96" t="s">
        <v>19</v>
      </c>
      <c r="AB56" s="54" t="s">
        <v>59</v>
      </c>
      <c r="AC56" s="111">
        <f t="shared" si="10"/>
        <v>0.415956102164855</v>
      </c>
      <c r="AD56" s="67">
        <f t="shared" si="10"/>
        <v>1.4346764148625142</v>
      </c>
      <c r="AE56" s="65">
        <f t="shared" si="11"/>
        <v>0.49384880977576917</v>
      </c>
      <c r="AF56" s="65">
        <f t="shared" si="11"/>
        <v>-0.565659369742086</v>
      </c>
      <c r="AG56" s="64">
        <f t="shared" si="12"/>
        <v>0.8743728347305932</v>
      </c>
      <c r="AH56" s="66">
        <f t="shared" si="13"/>
        <v>0.6139320052861195</v>
      </c>
      <c r="AI56" s="67">
        <f t="shared" si="14"/>
        <v>0.8360399229272113</v>
      </c>
      <c r="AJ56" s="68">
        <f t="shared" si="15"/>
        <v>0.8120857294684543</v>
      </c>
      <c r="AK56" s="68">
        <f t="shared" si="15"/>
        <v>0.24254595459335326</v>
      </c>
      <c r="AL56" s="107">
        <f t="shared" si="15"/>
        <v>0.05763146965140975</v>
      </c>
    </row>
    <row r="57" spans="1:38" ht="13.5">
      <c r="A57" s="96" t="s">
        <v>20</v>
      </c>
      <c r="B57" s="54" t="s">
        <v>59</v>
      </c>
      <c r="C57" s="22">
        <v>26703279.986784335</v>
      </c>
      <c r="D57" s="34">
        <v>3801393.4097662847</v>
      </c>
      <c r="E57" s="29">
        <f t="shared" si="0"/>
        <v>30504673.396550618</v>
      </c>
      <c r="F57" s="97">
        <v>1960353.66</v>
      </c>
      <c r="G57" s="60">
        <v>5830474.320000001</v>
      </c>
      <c r="H57" s="61">
        <v>2157715.9299999997</v>
      </c>
      <c r="I57" s="61">
        <v>623063.4400000002</v>
      </c>
      <c r="J57" s="62">
        <f t="shared" si="1"/>
        <v>8611253.690000001</v>
      </c>
      <c r="K57" s="98">
        <v>1553690.16</v>
      </c>
      <c r="L57" s="63">
        <v>2041216.3900000004</v>
      </c>
      <c r="N57" s="96" t="s">
        <v>20</v>
      </c>
      <c r="O57" s="54" t="s">
        <v>59</v>
      </c>
      <c r="P57" s="22">
        <v>19581251.37450972</v>
      </c>
      <c r="Q57" s="34">
        <v>1621164.8975051804</v>
      </c>
      <c r="R57" s="29">
        <f t="shared" si="2"/>
        <v>21202416.272014897</v>
      </c>
      <c r="S57" s="97">
        <v>4686294.67</v>
      </c>
      <c r="T57" s="60">
        <v>3125859.580000001</v>
      </c>
      <c r="U57" s="61">
        <v>1581043.1099999994</v>
      </c>
      <c r="V57" s="61">
        <v>383308.5699999998</v>
      </c>
      <c r="W57" s="62">
        <f t="shared" si="9"/>
        <v>5090211.26</v>
      </c>
      <c r="X57" s="98">
        <v>1264365.07</v>
      </c>
      <c r="Y57" s="63">
        <v>2003919.65</v>
      </c>
      <c r="AA57" s="96" t="s">
        <v>20</v>
      </c>
      <c r="AB57" s="54" t="s">
        <v>59</v>
      </c>
      <c r="AC57" s="111">
        <f t="shared" si="10"/>
        <v>0.36371672453711823</v>
      </c>
      <c r="AD57" s="67">
        <f t="shared" si="10"/>
        <v>1.344853022426201</v>
      </c>
      <c r="AE57" s="65">
        <f t="shared" si="11"/>
        <v>0.43873570847742416</v>
      </c>
      <c r="AF57" s="65">
        <f t="shared" si="11"/>
        <v>-0.5816836545619954</v>
      </c>
      <c r="AG57" s="64">
        <f t="shared" si="12"/>
        <v>0.8652387193925068</v>
      </c>
      <c r="AH57" s="66">
        <f t="shared" si="13"/>
        <v>0.364741996187568</v>
      </c>
      <c r="AI57" s="67">
        <f t="shared" si="14"/>
        <v>0.6254878934744417</v>
      </c>
      <c r="AJ57" s="68">
        <f t="shared" si="15"/>
        <v>0.6917281523596335</v>
      </c>
      <c r="AK57" s="68">
        <f t="shared" si="15"/>
        <v>0.22883034090778853</v>
      </c>
      <c r="AL57" s="107">
        <f t="shared" si="15"/>
        <v>0.018611893944949554</v>
      </c>
    </row>
    <row r="58" spans="1:38" ht="13.5">
      <c r="A58" s="96" t="s">
        <v>46</v>
      </c>
      <c r="B58" s="54" t="s">
        <v>62</v>
      </c>
      <c r="C58" s="22">
        <v>16364095.482536983</v>
      </c>
      <c r="D58" s="34">
        <v>2329540.2195868343</v>
      </c>
      <c r="E58" s="29">
        <f t="shared" si="0"/>
        <v>18693635.702123817</v>
      </c>
      <c r="F58" s="97">
        <v>1201328.62</v>
      </c>
      <c r="G58" s="60">
        <v>1217360.14</v>
      </c>
      <c r="H58" s="61">
        <v>216018.52</v>
      </c>
      <c r="I58" s="61">
        <v>321068.13999999996</v>
      </c>
      <c r="J58" s="62">
        <f t="shared" si="1"/>
        <v>1754446.7999999998</v>
      </c>
      <c r="K58" s="98">
        <v>265541.26</v>
      </c>
      <c r="L58" s="63">
        <v>1250882.2800000005</v>
      </c>
      <c r="N58" s="96" t="s">
        <v>46</v>
      </c>
      <c r="O58" s="54" t="s">
        <v>62</v>
      </c>
      <c r="P58" s="22">
        <v>11731748.603200082</v>
      </c>
      <c r="Q58" s="34">
        <v>971291.2958475116</v>
      </c>
      <c r="R58" s="29">
        <f t="shared" si="2"/>
        <v>12703039.899047593</v>
      </c>
      <c r="S58" s="97">
        <v>2807707.74</v>
      </c>
      <c r="T58" s="60">
        <v>667844.1900000002</v>
      </c>
      <c r="U58" s="61">
        <v>142285.77</v>
      </c>
      <c r="V58" s="61">
        <v>240975.59000000005</v>
      </c>
      <c r="W58" s="62">
        <f t="shared" si="9"/>
        <v>1051105.5500000003</v>
      </c>
      <c r="X58" s="98">
        <v>232269.26</v>
      </c>
      <c r="Y58" s="63">
        <v>1200611.8200000008</v>
      </c>
      <c r="AA58" s="96" t="s">
        <v>46</v>
      </c>
      <c r="AB58" s="54" t="s">
        <v>62</v>
      </c>
      <c r="AC58" s="111">
        <f t="shared" si="10"/>
        <v>0.3948556209321883</v>
      </c>
      <c r="AD58" s="67">
        <f t="shared" si="10"/>
        <v>1.3983950330309165</v>
      </c>
      <c r="AE58" s="65">
        <f t="shared" si="11"/>
        <v>0.471587576728415</v>
      </c>
      <c r="AF58" s="65">
        <f t="shared" si="11"/>
        <v>-0.572131884353462</v>
      </c>
      <c r="AG58" s="64">
        <f t="shared" si="12"/>
        <v>0.8228205893353651</v>
      </c>
      <c r="AH58" s="66">
        <f t="shared" si="13"/>
        <v>0.5182018553225667</v>
      </c>
      <c r="AI58" s="67">
        <f t="shared" si="14"/>
        <v>0.33236789668198297</v>
      </c>
      <c r="AJ58" s="68">
        <f t="shared" si="15"/>
        <v>0.6691442643414824</v>
      </c>
      <c r="AK58" s="68">
        <f t="shared" si="15"/>
        <v>0.14324753951513003</v>
      </c>
      <c r="AL58" s="107">
        <f t="shared" si="15"/>
        <v>0.04187070222247158</v>
      </c>
    </row>
    <row r="59" spans="1:38" ht="13.5">
      <c r="A59" s="96" t="s">
        <v>94</v>
      </c>
      <c r="B59" s="54" t="s">
        <v>59</v>
      </c>
      <c r="C59" s="22">
        <v>19484824.82052781</v>
      </c>
      <c r="D59" s="34">
        <v>2773797.252617001</v>
      </c>
      <c r="E59" s="29">
        <f t="shared" si="0"/>
        <v>22258622.073144812</v>
      </c>
      <c r="F59" s="97">
        <v>1430429.05</v>
      </c>
      <c r="G59" s="60">
        <v>3382198.4700000016</v>
      </c>
      <c r="H59" s="61">
        <v>364640.25</v>
      </c>
      <c r="I59" s="61">
        <v>911180.9200000004</v>
      </c>
      <c r="J59" s="62">
        <f t="shared" si="1"/>
        <v>4658019.640000002</v>
      </c>
      <c r="K59" s="98">
        <v>761011.69</v>
      </c>
      <c r="L59" s="63">
        <v>1489432.8800000001</v>
      </c>
      <c r="N59" s="96" t="s">
        <v>94</v>
      </c>
      <c r="O59" s="54" t="s">
        <v>59</v>
      </c>
      <c r="P59" s="22">
        <v>14106881.27242978</v>
      </c>
      <c r="Q59" s="34">
        <v>1167932.5439796613</v>
      </c>
      <c r="R59" s="29">
        <f t="shared" si="2"/>
        <v>15274813.81640944</v>
      </c>
      <c r="S59" s="97">
        <v>3376137.7699999996</v>
      </c>
      <c r="T59" s="60">
        <v>1855936.3599999999</v>
      </c>
      <c r="U59" s="61">
        <v>240554.83999999994</v>
      </c>
      <c r="V59" s="61">
        <v>579772.12</v>
      </c>
      <c r="W59" s="62">
        <f t="shared" si="9"/>
        <v>2676263.32</v>
      </c>
      <c r="X59" s="98">
        <v>652976.8</v>
      </c>
      <c r="Y59" s="63">
        <v>1443679.7900000005</v>
      </c>
      <c r="AA59" s="96" t="s">
        <v>94</v>
      </c>
      <c r="AB59" s="54" t="s">
        <v>59</v>
      </c>
      <c r="AC59" s="111">
        <f t="shared" si="10"/>
        <v>0.3812283838107138</v>
      </c>
      <c r="AD59" s="67">
        <f t="shared" si="10"/>
        <v>1.3749635772331938</v>
      </c>
      <c r="AE59" s="65">
        <f t="shared" si="11"/>
        <v>0.45721069603040254</v>
      </c>
      <c r="AF59" s="65">
        <f t="shared" si="11"/>
        <v>-0.5763120028126103</v>
      </c>
      <c r="AG59" s="64">
        <f t="shared" si="12"/>
        <v>0.8223676969182294</v>
      </c>
      <c r="AH59" s="66">
        <f t="shared" si="13"/>
        <v>0.5158300286121871</v>
      </c>
      <c r="AI59" s="67">
        <f t="shared" si="14"/>
        <v>0.5716190699200927</v>
      </c>
      <c r="AJ59" s="68">
        <f t="shared" si="15"/>
        <v>0.7404937717414155</v>
      </c>
      <c r="AK59" s="68">
        <f t="shared" si="15"/>
        <v>0.1654498138371836</v>
      </c>
      <c r="AL59" s="107">
        <f t="shared" si="15"/>
        <v>0.031691993139281616</v>
      </c>
    </row>
    <row r="60" spans="1:38" ht="13.5">
      <c r="A60" s="96" t="s">
        <v>83</v>
      </c>
      <c r="B60" s="54" t="s">
        <v>63</v>
      </c>
      <c r="C60" s="22">
        <v>43147798.960898824</v>
      </c>
      <c r="D60" s="34">
        <v>6142382.460022026</v>
      </c>
      <c r="E60" s="29">
        <f t="shared" si="0"/>
        <v>49290181.42092085</v>
      </c>
      <c r="F60" s="97">
        <v>3167586.36</v>
      </c>
      <c r="G60" s="60">
        <v>14949814.779999996</v>
      </c>
      <c r="H60" s="61">
        <v>4454762.8599999985</v>
      </c>
      <c r="I60" s="61">
        <v>7705850.710000004</v>
      </c>
      <c r="J60" s="62">
        <f t="shared" si="1"/>
        <v>27110428.349999998</v>
      </c>
      <c r="K60" s="98">
        <v>4861713.73</v>
      </c>
      <c r="L60" s="63">
        <v>3298246.3000000003</v>
      </c>
      <c r="N60" s="96" t="s">
        <v>83</v>
      </c>
      <c r="O60" s="54" t="s">
        <v>63</v>
      </c>
      <c r="P60" s="22">
        <v>31975396.170890685</v>
      </c>
      <c r="Q60" s="34">
        <v>2647297.0937674535</v>
      </c>
      <c r="R60" s="29">
        <f t="shared" si="2"/>
        <v>34622693.26465814</v>
      </c>
      <c r="S60" s="97">
        <v>7652530.76</v>
      </c>
      <c r="T60" s="60">
        <v>7854155.759999999</v>
      </c>
      <c r="U60" s="61">
        <v>2890112.349999999</v>
      </c>
      <c r="V60" s="61">
        <v>4941872.889999999</v>
      </c>
      <c r="W60" s="62">
        <f t="shared" si="9"/>
        <v>15686140.999999996</v>
      </c>
      <c r="X60" s="98">
        <v>3850736.6700000004</v>
      </c>
      <c r="Y60" s="63">
        <v>3272320.2499999995</v>
      </c>
      <c r="AA60" s="96" t="s">
        <v>83</v>
      </c>
      <c r="AB60" s="54" t="s">
        <v>63</v>
      </c>
      <c r="AC60" s="111">
        <f t="shared" si="10"/>
        <v>0.3494062350407754</v>
      </c>
      <c r="AD60" s="67">
        <f t="shared" si="10"/>
        <v>1.32024674317177</v>
      </c>
      <c r="AE60" s="65">
        <f t="shared" si="11"/>
        <v>0.4236379892269926</v>
      </c>
      <c r="AF60" s="65">
        <f t="shared" si="11"/>
        <v>-0.586073358037701</v>
      </c>
      <c r="AG60" s="64">
        <f t="shared" si="12"/>
        <v>0.9034273366638705</v>
      </c>
      <c r="AH60" s="66">
        <f t="shared" si="13"/>
        <v>0.5413805141519843</v>
      </c>
      <c r="AI60" s="67">
        <f t="shared" si="14"/>
        <v>0.5592976350308365</v>
      </c>
      <c r="AJ60" s="68">
        <f t="shared" si="15"/>
        <v>0.7283045173443234</v>
      </c>
      <c r="AK60" s="68">
        <f t="shared" si="15"/>
        <v>0.2625412087708401</v>
      </c>
      <c r="AL60" s="107">
        <f t="shared" si="15"/>
        <v>0.0079228339585653</v>
      </c>
    </row>
    <row r="61" spans="1:38" ht="13.5">
      <c r="A61" s="96" t="s">
        <v>84</v>
      </c>
      <c r="B61" s="54" t="s">
        <v>62</v>
      </c>
      <c r="C61" s="22">
        <v>29956559.153486237</v>
      </c>
      <c r="D61" s="34">
        <v>4264519.811861873</v>
      </c>
      <c r="E61" s="29">
        <f t="shared" si="0"/>
        <v>34221078.96534811</v>
      </c>
      <c r="F61" s="97">
        <v>2199184.9</v>
      </c>
      <c r="G61" s="60">
        <v>9772373.269999996</v>
      </c>
      <c r="H61" s="61">
        <v>889541.0899999996</v>
      </c>
      <c r="I61" s="61">
        <v>4244197.09</v>
      </c>
      <c r="J61" s="62">
        <f t="shared" si="1"/>
        <v>14906111.449999996</v>
      </c>
      <c r="K61" s="98">
        <v>2237329.13</v>
      </c>
      <c r="L61" s="63">
        <v>2289899.120000001</v>
      </c>
      <c r="N61" s="96" t="s">
        <v>84</v>
      </c>
      <c r="O61" s="54" t="s">
        <v>62</v>
      </c>
      <c r="P61" s="22">
        <v>21626696.296775118</v>
      </c>
      <c r="Q61" s="34">
        <v>1790510.7398282897</v>
      </c>
      <c r="R61" s="29">
        <f t="shared" si="2"/>
        <v>23417207.036603406</v>
      </c>
      <c r="S61" s="97">
        <v>5175822</v>
      </c>
      <c r="T61" s="60">
        <v>5338422.6099999985</v>
      </c>
      <c r="U61" s="61">
        <v>547856.2999999999</v>
      </c>
      <c r="V61" s="61">
        <v>2309307.5499999984</v>
      </c>
      <c r="W61" s="62">
        <f t="shared" si="9"/>
        <v>8195586.459999997</v>
      </c>
      <c r="X61" s="98">
        <v>1898262.31</v>
      </c>
      <c r="Y61" s="63">
        <v>2213247.82</v>
      </c>
      <c r="AA61" s="96" t="s">
        <v>84</v>
      </c>
      <c r="AB61" s="54" t="s">
        <v>62</v>
      </c>
      <c r="AC61" s="111">
        <f t="shared" si="10"/>
        <v>0.385165757284585</v>
      </c>
      <c r="AD61" s="67">
        <f t="shared" si="10"/>
        <v>1.3817337237925984</v>
      </c>
      <c r="AE61" s="65">
        <f t="shared" si="11"/>
        <v>0.46136466709531954</v>
      </c>
      <c r="AF61" s="65">
        <f t="shared" si="11"/>
        <v>-0.5751042249907358</v>
      </c>
      <c r="AG61" s="64">
        <f t="shared" si="12"/>
        <v>0.8305731831148524</v>
      </c>
      <c r="AH61" s="66">
        <f t="shared" si="13"/>
        <v>0.6236759347295993</v>
      </c>
      <c r="AI61" s="67">
        <f t="shared" si="14"/>
        <v>0.8378656796926001</v>
      </c>
      <c r="AJ61" s="68">
        <f t="shared" si="15"/>
        <v>0.8187974128211444</v>
      </c>
      <c r="AK61" s="68">
        <f t="shared" si="15"/>
        <v>0.17861958182165028</v>
      </c>
      <c r="AL61" s="107">
        <f t="shared" si="15"/>
        <v>0.03463294950856488</v>
      </c>
    </row>
    <row r="62" spans="1:38" ht="13.5">
      <c r="A62" s="96" t="s">
        <v>36</v>
      </c>
      <c r="B62" s="54" t="s">
        <v>62</v>
      </c>
      <c r="C62" s="22">
        <v>16127888.709126012</v>
      </c>
      <c r="D62" s="34">
        <v>2295914.5798814874</v>
      </c>
      <c r="E62" s="29">
        <f t="shared" si="0"/>
        <v>18423803.2890075</v>
      </c>
      <c r="F62" s="97">
        <v>1183988.0899999999</v>
      </c>
      <c r="G62" s="60">
        <v>1339359.1799999992</v>
      </c>
      <c r="H62" s="61">
        <v>335151.47</v>
      </c>
      <c r="I62" s="61">
        <v>771894.7399999999</v>
      </c>
      <c r="J62" s="62">
        <f t="shared" si="1"/>
        <v>2446405.389999999</v>
      </c>
      <c r="K62" s="98">
        <v>361683.53</v>
      </c>
      <c r="L62" s="63">
        <v>1232826.5200000003</v>
      </c>
      <c r="N62" s="96" t="s">
        <v>36</v>
      </c>
      <c r="O62" s="54" t="s">
        <v>62</v>
      </c>
      <c r="P62" s="22">
        <v>11554390.404244158</v>
      </c>
      <c r="Q62" s="34">
        <v>956607.5107853177</v>
      </c>
      <c r="R62" s="29">
        <f t="shared" si="2"/>
        <v>12510997.915029475</v>
      </c>
      <c r="S62" s="97">
        <v>2765261.38</v>
      </c>
      <c r="T62" s="60">
        <v>699242.29</v>
      </c>
      <c r="U62" s="61">
        <v>157612.00000000003</v>
      </c>
      <c r="V62" s="61">
        <v>409207.54000000027</v>
      </c>
      <c r="W62" s="62">
        <f t="shared" si="9"/>
        <v>1266061.8300000003</v>
      </c>
      <c r="X62" s="98">
        <v>281234.97</v>
      </c>
      <c r="Y62" s="63">
        <v>1182461.26</v>
      </c>
      <c r="AA62" s="96" t="s">
        <v>36</v>
      </c>
      <c r="AB62" s="54" t="s">
        <v>62</v>
      </c>
      <c r="AC62" s="111">
        <f t="shared" si="10"/>
        <v>0.3958234181875935</v>
      </c>
      <c r="AD62" s="67">
        <f t="shared" si="10"/>
        <v>1.4000591193316874</v>
      </c>
      <c r="AE62" s="65">
        <f t="shared" si="11"/>
        <v>0.47260861316865577</v>
      </c>
      <c r="AF62" s="65">
        <f t="shared" si="11"/>
        <v>-0.5718350176358374</v>
      </c>
      <c r="AG62" s="64">
        <f t="shared" si="12"/>
        <v>0.9154436154026084</v>
      </c>
      <c r="AH62" s="66">
        <f t="shared" si="13"/>
        <v>1.1264337106311695</v>
      </c>
      <c r="AI62" s="67">
        <f t="shared" si="14"/>
        <v>0.8863160243821493</v>
      </c>
      <c r="AJ62" s="68">
        <f t="shared" si="15"/>
        <v>0.9322953524315623</v>
      </c>
      <c r="AK62" s="68">
        <f t="shared" si="15"/>
        <v>0.28605461120286746</v>
      </c>
      <c r="AL62" s="107">
        <f t="shared" si="15"/>
        <v>0.04259358145906633</v>
      </c>
    </row>
    <row r="63" spans="1:38" ht="13.5">
      <c r="A63" s="96" t="s">
        <v>85</v>
      </c>
      <c r="B63" s="54" t="s">
        <v>62</v>
      </c>
      <c r="C63" s="22">
        <v>36831874.08901207</v>
      </c>
      <c r="D63" s="34">
        <v>5243267.624823817</v>
      </c>
      <c r="E63" s="29">
        <f t="shared" si="0"/>
        <v>42075141.71383589</v>
      </c>
      <c r="F63" s="97">
        <v>2703918.7300000004</v>
      </c>
      <c r="G63" s="60">
        <v>10211744.77</v>
      </c>
      <c r="H63" s="61">
        <v>2471502.5100000007</v>
      </c>
      <c r="I63" s="61">
        <v>9469914.289999995</v>
      </c>
      <c r="J63" s="62">
        <f t="shared" si="1"/>
        <v>22153161.569999997</v>
      </c>
      <c r="K63" s="98">
        <v>3050530.62</v>
      </c>
      <c r="L63" s="63">
        <v>2815452.8699999996</v>
      </c>
      <c r="N63" s="96" t="s">
        <v>85</v>
      </c>
      <c r="O63" s="54" t="s">
        <v>62</v>
      </c>
      <c r="P63" s="22">
        <v>26368115.301709954</v>
      </c>
      <c r="Q63" s="34">
        <v>2183060.833188028</v>
      </c>
      <c r="R63" s="29">
        <f t="shared" si="2"/>
        <v>28551176.13489798</v>
      </c>
      <c r="S63" s="97">
        <v>6310564.92</v>
      </c>
      <c r="T63" s="60">
        <v>5470357.320000001</v>
      </c>
      <c r="U63" s="61">
        <v>1603740.9600000007</v>
      </c>
      <c r="V63" s="61">
        <v>5354967.459999997</v>
      </c>
      <c r="W63" s="62">
        <f t="shared" si="9"/>
        <v>12429065.739999998</v>
      </c>
      <c r="X63" s="98">
        <v>2584986.2199999997</v>
      </c>
      <c r="Y63" s="63">
        <v>2698478.379999999</v>
      </c>
      <c r="AA63" s="96" t="s">
        <v>85</v>
      </c>
      <c r="AB63" s="54" t="s">
        <v>62</v>
      </c>
      <c r="AC63" s="111">
        <f t="shared" si="10"/>
        <v>0.39683377699063493</v>
      </c>
      <c r="AD63" s="67">
        <f t="shared" si="10"/>
        <v>1.401796388407016</v>
      </c>
      <c r="AE63" s="65">
        <f t="shared" si="11"/>
        <v>0.47367455249619717</v>
      </c>
      <c r="AF63" s="65">
        <f t="shared" si="11"/>
        <v>-0.5715250909739471</v>
      </c>
      <c r="AG63" s="64">
        <f t="shared" si="12"/>
        <v>0.8667418182474407</v>
      </c>
      <c r="AH63" s="66">
        <f t="shared" si="13"/>
        <v>0.541085855910296</v>
      </c>
      <c r="AI63" s="67">
        <f t="shared" si="14"/>
        <v>0.7684354500260586</v>
      </c>
      <c r="AJ63" s="68">
        <f t="shared" si="15"/>
        <v>0.7823673985974104</v>
      </c>
      <c r="AK63" s="68">
        <f t="shared" si="15"/>
        <v>0.1800955054994453</v>
      </c>
      <c r="AL63" s="107">
        <f t="shared" si="15"/>
        <v>0.04334831468985145</v>
      </c>
    </row>
    <row r="64" spans="1:38" ht="13.5">
      <c r="A64" s="96" t="s">
        <v>21</v>
      </c>
      <c r="B64" s="54" t="s">
        <v>63</v>
      </c>
      <c r="C64" s="22">
        <v>17078970.963225916</v>
      </c>
      <c r="D64" s="34">
        <v>2431307.6033104574</v>
      </c>
      <c r="E64" s="29">
        <f t="shared" si="0"/>
        <v>19510278.566536374</v>
      </c>
      <c r="F64" s="97">
        <v>1253809.39</v>
      </c>
      <c r="G64" s="60">
        <v>1521147.8500000003</v>
      </c>
      <c r="H64" s="61">
        <v>556098.62</v>
      </c>
      <c r="I64" s="61">
        <v>1142316.6600000001</v>
      </c>
      <c r="J64" s="62">
        <f t="shared" si="1"/>
        <v>3219563.1300000004</v>
      </c>
      <c r="K64" s="98">
        <v>347854.32</v>
      </c>
      <c r="L64" s="63">
        <v>1305527.8600000003</v>
      </c>
      <c r="N64" s="96" t="s">
        <v>21</v>
      </c>
      <c r="O64" s="54" t="s">
        <v>63</v>
      </c>
      <c r="P64" s="22">
        <v>12596315.882052131</v>
      </c>
      <c r="Q64" s="34">
        <v>1042870.2821543358</v>
      </c>
      <c r="R64" s="29">
        <f t="shared" si="2"/>
        <v>13639186.164206468</v>
      </c>
      <c r="S64" s="97">
        <v>3014620.8200000003</v>
      </c>
      <c r="T64" s="60">
        <v>824398.6700000003</v>
      </c>
      <c r="U64" s="61">
        <v>301985.7900000001</v>
      </c>
      <c r="V64" s="61">
        <v>665929.8400000004</v>
      </c>
      <c r="W64" s="62">
        <f t="shared" si="9"/>
        <v>1792314.3000000007</v>
      </c>
      <c r="X64" s="98">
        <v>280326.53</v>
      </c>
      <c r="Y64" s="63">
        <v>1289090.5199999996</v>
      </c>
      <c r="AA64" s="96" t="s">
        <v>21</v>
      </c>
      <c r="AB64" s="54" t="s">
        <v>63</v>
      </c>
      <c r="AC64" s="111">
        <f t="shared" si="10"/>
        <v>0.35587032932072615</v>
      </c>
      <c r="AD64" s="67">
        <f t="shared" si="10"/>
        <v>1.3313614789060075</v>
      </c>
      <c r="AE64" s="65">
        <f t="shared" si="11"/>
        <v>0.4304576777269533</v>
      </c>
      <c r="AF64" s="65">
        <f t="shared" si="11"/>
        <v>-0.584090515901101</v>
      </c>
      <c r="AG64" s="64">
        <f t="shared" si="12"/>
        <v>0.8451604852783179</v>
      </c>
      <c r="AH64" s="66">
        <f t="shared" si="13"/>
        <v>0.8414728057237388</v>
      </c>
      <c r="AI64" s="67">
        <f t="shared" si="14"/>
        <v>0.715370886518615</v>
      </c>
      <c r="AJ64" s="68">
        <f t="shared" si="15"/>
        <v>0.7963161539245651</v>
      </c>
      <c r="AK64" s="68">
        <f t="shared" si="15"/>
        <v>0.2408897580974585</v>
      </c>
      <c r="AL64" s="107">
        <f t="shared" si="15"/>
        <v>0.01275111386281913</v>
      </c>
    </row>
    <row r="65" spans="1:38" ht="13.5">
      <c r="A65" s="96" t="s">
        <v>47</v>
      </c>
      <c r="B65" s="54" t="s">
        <v>62</v>
      </c>
      <c r="C65" s="22">
        <v>15951254.892439121</v>
      </c>
      <c r="D65" s="34">
        <v>2270769.5554864425</v>
      </c>
      <c r="E65" s="29">
        <f t="shared" si="0"/>
        <v>18222024.447925564</v>
      </c>
      <c r="F65" s="97">
        <v>1171020.96</v>
      </c>
      <c r="G65" s="60">
        <v>652510.75</v>
      </c>
      <c r="H65" s="61">
        <v>474476.9399999999</v>
      </c>
      <c r="I65" s="61">
        <v>992158.8700000003</v>
      </c>
      <c r="J65" s="62">
        <f t="shared" si="1"/>
        <v>2119146.5600000005</v>
      </c>
      <c r="K65" s="98">
        <v>174625.16999999998</v>
      </c>
      <c r="L65" s="63">
        <v>1219324.4299999995</v>
      </c>
      <c r="N65" s="96" t="s">
        <v>47</v>
      </c>
      <c r="O65" s="54" t="s">
        <v>62</v>
      </c>
      <c r="P65" s="22">
        <v>11567983.550879465</v>
      </c>
      <c r="Q65" s="34">
        <v>957732.9103703762</v>
      </c>
      <c r="R65" s="29">
        <f t="shared" si="2"/>
        <v>12525716.461249841</v>
      </c>
      <c r="S65" s="97">
        <v>2768514.56</v>
      </c>
      <c r="T65" s="60">
        <v>340429.62000000005</v>
      </c>
      <c r="U65" s="61">
        <v>302697.94999999995</v>
      </c>
      <c r="V65" s="61">
        <v>548881.0399999997</v>
      </c>
      <c r="W65" s="62">
        <f t="shared" si="9"/>
        <v>1192008.6099999999</v>
      </c>
      <c r="X65" s="98">
        <v>132430.05</v>
      </c>
      <c r="Y65" s="63">
        <v>1183852.3000000003</v>
      </c>
      <c r="AA65" s="96" t="s">
        <v>47</v>
      </c>
      <c r="AB65" s="54" t="s">
        <v>62</v>
      </c>
      <c r="AC65" s="111">
        <f t="shared" si="10"/>
        <v>0.3789140365112651</v>
      </c>
      <c r="AD65" s="67">
        <f t="shared" si="10"/>
        <v>1.3709841552884368</v>
      </c>
      <c r="AE65" s="65">
        <f t="shared" si="11"/>
        <v>0.4547690349129405</v>
      </c>
      <c r="AF65" s="65">
        <f t="shared" si="11"/>
        <v>-0.5770219247104122</v>
      </c>
      <c r="AG65" s="64">
        <f t="shared" si="12"/>
        <v>0.9167273106259082</v>
      </c>
      <c r="AH65" s="66">
        <f t="shared" si="13"/>
        <v>0.5674930735408019</v>
      </c>
      <c r="AI65" s="67">
        <f t="shared" si="14"/>
        <v>0.8076027366512804</v>
      </c>
      <c r="AJ65" s="68">
        <f t="shared" si="15"/>
        <v>0.7777946754931584</v>
      </c>
      <c r="AK65" s="68">
        <f t="shared" si="15"/>
        <v>0.3186219441886491</v>
      </c>
      <c r="AL65" s="107">
        <f t="shared" si="15"/>
        <v>0.0299633070780867</v>
      </c>
    </row>
    <row r="66" spans="1:38" ht="13.5">
      <c r="A66" s="96" t="s">
        <v>22</v>
      </c>
      <c r="B66" s="54" t="s">
        <v>62</v>
      </c>
      <c r="C66" s="22">
        <v>35792028.129393294</v>
      </c>
      <c r="D66" s="34">
        <v>5095238.484582497</v>
      </c>
      <c r="E66" s="29">
        <f t="shared" si="0"/>
        <v>40887266.61397579</v>
      </c>
      <c r="F66" s="97">
        <v>2627581.07</v>
      </c>
      <c r="G66" s="60">
        <v>12134860.99</v>
      </c>
      <c r="H66" s="61">
        <v>866647.9599999996</v>
      </c>
      <c r="I66" s="61">
        <v>2890521.749999999</v>
      </c>
      <c r="J66" s="62">
        <f t="shared" si="1"/>
        <v>15892030.7</v>
      </c>
      <c r="K66" s="98">
        <v>2799201.1500000004</v>
      </c>
      <c r="L66" s="63">
        <v>2735966.260000002</v>
      </c>
      <c r="N66" s="96" t="s">
        <v>22</v>
      </c>
      <c r="O66" s="54" t="s">
        <v>62</v>
      </c>
      <c r="P66" s="22">
        <v>26172201.378775675</v>
      </c>
      <c r="Q66" s="34">
        <v>2166840.788374802</v>
      </c>
      <c r="R66" s="29">
        <f t="shared" si="2"/>
        <v>28339042.167150475</v>
      </c>
      <c r="S66" s="97">
        <v>6263677.709999999</v>
      </c>
      <c r="T66" s="60">
        <v>6649012.640000001</v>
      </c>
      <c r="U66" s="61">
        <v>524261.54999999993</v>
      </c>
      <c r="V66" s="61">
        <v>1758287.5299999993</v>
      </c>
      <c r="W66" s="62">
        <f t="shared" si="9"/>
        <v>8931561.719999999</v>
      </c>
      <c r="X66" s="98">
        <v>2411675.7</v>
      </c>
      <c r="Y66" s="63">
        <v>2678428.83</v>
      </c>
      <c r="AA66" s="96" t="s">
        <v>22</v>
      </c>
      <c r="AB66" s="54" t="s">
        <v>62</v>
      </c>
      <c r="AC66" s="111">
        <f t="shared" si="10"/>
        <v>0.3675589458981776</v>
      </c>
      <c r="AD66" s="67">
        <f t="shared" si="10"/>
        <v>1.3514595589665284</v>
      </c>
      <c r="AE66" s="65">
        <f t="shared" si="11"/>
        <v>0.4427892930471282</v>
      </c>
      <c r="AF66" s="65">
        <f t="shared" si="11"/>
        <v>-0.58050506560945</v>
      </c>
      <c r="AG66" s="64">
        <f t="shared" si="12"/>
        <v>0.8250621027545526</v>
      </c>
      <c r="AH66" s="66">
        <f t="shared" si="13"/>
        <v>0.6530831986438825</v>
      </c>
      <c r="AI66" s="67">
        <f t="shared" si="14"/>
        <v>0.6439414490984874</v>
      </c>
      <c r="AJ66" s="68">
        <f t="shared" si="15"/>
        <v>0.7793115244799542</v>
      </c>
      <c r="AK66" s="68">
        <f t="shared" si="15"/>
        <v>0.16068721428838884</v>
      </c>
      <c r="AL66" s="107">
        <f t="shared" si="15"/>
        <v>0.021481784154780748</v>
      </c>
    </row>
    <row r="67" spans="1:38" ht="13.5">
      <c r="A67" s="96" t="s">
        <v>86</v>
      </c>
      <c r="B67" s="54" t="s">
        <v>59</v>
      </c>
      <c r="C67" s="22">
        <v>18763992.044166464</v>
      </c>
      <c r="D67" s="34">
        <v>2671181.8073623474</v>
      </c>
      <c r="E67" s="29">
        <f t="shared" si="0"/>
        <v>21435173.851528812</v>
      </c>
      <c r="F67" s="97">
        <v>1377510.95</v>
      </c>
      <c r="G67" s="60">
        <v>1922216.6300000004</v>
      </c>
      <c r="H67" s="61">
        <v>252953.58000000007</v>
      </c>
      <c r="I67" s="61">
        <v>946555.8899999998</v>
      </c>
      <c r="J67" s="62">
        <f t="shared" si="1"/>
        <v>3121726.1</v>
      </c>
      <c r="K67" s="98">
        <v>453872.2</v>
      </c>
      <c r="L67" s="63">
        <v>1434331.9800000004</v>
      </c>
      <c r="N67" s="96" t="s">
        <v>86</v>
      </c>
      <c r="O67" s="54" t="s">
        <v>59</v>
      </c>
      <c r="P67" s="22">
        <v>13570707.155148182</v>
      </c>
      <c r="Q67" s="34">
        <v>1123541.7825690152</v>
      </c>
      <c r="R67" s="29">
        <f t="shared" si="2"/>
        <v>14694248.937717197</v>
      </c>
      <c r="S67" s="97">
        <v>3247817.58</v>
      </c>
      <c r="T67" s="60">
        <v>1035875.4099999999</v>
      </c>
      <c r="U67" s="61">
        <v>169363.88000000003</v>
      </c>
      <c r="V67" s="61">
        <v>556731.92</v>
      </c>
      <c r="W67" s="62">
        <f t="shared" si="9"/>
        <v>1761971.21</v>
      </c>
      <c r="X67" s="98">
        <v>379143.72</v>
      </c>
      <c r="Y67" s="63">
        <v>1388808.4100000001</v>
      </c>
      <c r="AA67" s="96" t="s">
        <v>86</v>
      </c>
      <c r="AB67" s="54" t="s">
        <v>59</v>
      </c>
      <c r="AC67" s="111">
        <f t="shared" si="10"/>
        <v>0.38268343938496674</v>
      </c>
      <c r="AD67" s="67">
        <f t="shared" si="10"/>
        <v>1.3774654835306634</v>
      </c>
      <c r="AE67" s="65">
        <f t="shared" si="11"/>
        <v>0.45874579520080183</v>
      </c>
      <c r="AF67" s="65">
        <f t="shared" si="11"/>
        <v>-0.5758656648443907</v>
      </c>
      <c r="AG67" s="64">
        <f t="shared" si="12"/>
        <v>0.8556446184971227</v>
      </c>
      <c r="AH67" s="66">
        <f t="shared" si="13"/>
        <v>0.4935509271516454</v>
      </c>
      <c r="AI67" s="67">
        <f t="shared" si="14"/>
        <v>0.700200502245317</v>
      </c>
      <c r="AJ67" s="68">
        <f t="shared" si="15"/>
        <v>0.7717236707857447</v>
      </c>
      <c r="AK67" s="68">
        <f t="shared" si="15"/>
        <v>0.1970980292117197</v>
      </c>
      <c r="AL67" s="107">
        <f t="shared" si="15"/>
        <v>0.032778869765053065</v>
      </c>
    </row>
    <row r="68" spans="1:38" ht="13.5">
      <c r="A68" s="96" t="s">
        <v>87</v>
      </c>
      <c r="B68" s="54" t="s">
        <v>62</v>
      </c>
      <c r="C68" s="22">
        <v>21377159.790868144</v>
      </c>
      <c r="D68" s="34">
        <v>3043183.997948741</v>
      </c>
      <c r="E68" s="29">
        <f t="shared" si="0"/>
        <v>24420343.788816884</v>
      </c>
      <c r="F68" s="97">
        <v>1569350.04</v>
      </c>
      <c r="G68" s="60">
        <v>2372602.709999999</v>
      </c>
      <c r="H68" s="61">
        <v>1024443.170000001</v>
      </c>
      <c r="I68" s="61">
        <v>2727517.0500000003</v>
      </c>
      <c r="J68" s="62">
        <f t="shared" si="1"/>
        <v>6124562.93</v>
      </c>
      <c r="K68" s="98">
        <v>731482.02</v>
      </c>
      <c r="L68" s="63">
        <v>1634084.1800000002</v>
      </c>
      <c r="N68" s="96" t="s">
        <v>87</v>
      </c>
      <c r="O68" s="54" t="s">
        <v>62</v>
      </c>
      <c r="P68" s="22">
        <v>15569115.474770779</v>
      </c>
      <c r="Q68" s="34">
        <v>1288993.3850581117</v>
      </c>
      <c r="R68" s="29">
        <f t="shared" si="2"/>
        <v>16858108.85982889</v>
      </c>
      <c r="S68" s="97">
        <v>3726087.85</v>
      </c>
      <c r="T68" s="60">
        <v>1236973.7800000005</v>
      </c>
      <c r="U68" s="61">
        <v>644935.7300000003</v>
      </c>
      <c r="V68" s="61">
        <v>1738120.8199999996</v>
      </c>
      <c r="W68" s="62">
        <f t="shared" si="9"/>
        <v>3620030.33</v>
      </c>
      <c r="X68" s="98">
        <v>578163.53</v>
      </c>
      <c r="Y68" s="63">
        <v>1593322.9300000004</v>
      </c>
      <c r="AA68" s="96" t="s">
        <v>87</v>
      </c>
      <c r="AB68" s="54" t="s">
        <v>62</v>
      </c>
      <c r="AC68" s="111">
        <f t="shared" si="10"/>
        <v>0.3730490871821912</v>
      </c>
      <c r="AD68" s="67">
        <f t="shared" si="10"/>
        <v>1.3608996238654436</v>
      </c>
      <c r="AE68" s="65">
        <f t="shared" si="11"/>
        <v>0.44858145073484557</v>
      </c>
      <c r="AF68" s="65">
        <f t="shared" si="11"/>
        <v>-0.5788209770738497</v>
      </c>
      <c r="AG68" s="64">
        <f t="shared" si="12"/>
        <v>0.9180703329055189</v>
      </c>
      <c r="AH68" s="66">
        <f t="shared" si="13"/>
        <v>0.588442262301083</v>
      </c>
      <c r="AI68" s="67">
        <f t="shared" si="14"/>
        <v>0.5692332883970637</v>
      </c>
      <c r="AJ68" s="68">
        <f t="shared" si="15"/>
        <v>0.6918540375875799</v>
      </c>
      <c r="AK68" s="68">
        <f t="shared" si="15"/>
        <v>0.2651818768298997</v>
      </c>
      <c r="AL68" s="107">
        <f t="shared" si="15"/>
        <v>0.025582541512786605</v>
      </c>
    </row>
    <row r="69" spans="1:38" ht="13.5">
      <c r="A69" s="96" t="s">
        <v>23</v>
      </c>
      <c r="B69" s="54" t="s">
        <v>62</v>
      </c>
      <c r="C69" s="22">
        <v>15642369.111824777</v>
      </c>
      <c r="D69" s="34">
        <v>2226797.565102527</v>
      </c>
      <c r="E69" s="29">
        <f t="shared" si="0"/>
        <v>17869166.676927306</v>
      </c>
      <c r="F69" s="97">
        <v>1148344.9</v>
      </c>
      <c r="G69" s="60">
        <v>942278.8999999999</v>
      </c>
      <c r="H69" s="61">
        <v>393083.5100000002</v>
      </c>
      <c r="I69" s="61">
        <v>904502.7399999998</v>
      </c>
      <c r="J69" s="62">
        <f t="shared" si="1"/>
        <v>2239865.15</v>
      </c>
      <c r="K69" s="98">
        <v>280013.29000000004</v>
      </c>
      <c r="L69" s="63">
        <v>1195713.0299999998</v>
      </c>
      <c r="N69" s="96" t="s">
        <v>23</v>
      </c>
      <c r="O69" s="54" t="s">
        <v>62</v>
      </c>
      <c r="P69" s="22">
        <v>11343804.513513038</v>
      </c>
      <c r="Q69" s="34">
        <v>939172.7489596474</v>
      </c>
      <c r="R69" s="29">
        <f t="shared" si="2"/>
        <v>12282977.262472685</v>
      </c>
      <c r="S69" s="97">
        <v>2714862.78</v>
      </c>
      <c r="T69" s="60">
        <v>480595.72000000003</v>
      </c>
      <c r="U69" s="61">
        <v>261760.93000000002</v>
      </c>
      <c r="V69" s="61">
        <v>523431.69999999966</v>
      </c>
      <c r="W69" s="62">
        <f t="shared" si="9"/>
        <v>1265788.3499999996</v>
      </c>
      <c r="X69" s="98">
        <v>213804.88999999998</v>
      </c>
      <c r="Y69" s="63">
        <v>1160910.1300000001</v>
      </c>
      <c r="AA69" s="96" t="s">
        <v>23</v>
      </c>
      <c r="AB69" s="54" t="s">
        <v>62</v>
      </c>
      <c r="AC69" s="111">
        <f t="shared" si="10"/>
        <v>0.37893500308394557</v>
      </c>
      <c r="AD69" s="67">
        <f t="shared" si="10"/>
        <v>1.371020206420197</v>
      </c>
      <c r="AE69" s="65">
        <f t="shared" si="11"/>
        <v>0.4547911548710353</v>
      </c>
      <c r="AF69" s="65">
        <f t="shared" si="11"/>
        <v>-0.5770154910002486</v>
      </c>
      <c r="AG69" s="64">
        <f t="shared" si="12"/>
        <v>0.9606477144657048</v>
      </c>
      <c r="AH69" s="66">
        <f t="shared" si="13"/>
        <v>0.50168900301508</v>
      </c>
      <c r="AI69" s="67">
        <f t="shared" si="14"/>
        <v>0.7280243821686772</v>
      </c>
      <c r="AJ69" s="68">
        <f t="shared" si="15"/>
        <v>0.7695416062250855</v>
      </c>
      <c r="AK69" s="68">
        <f t="shared" si="15"/>
        <v>0.30966737945048894</v>
      </c>
      <c r="AL69" s="107">
        <f t="shared" si="15"/>
        <v>0.02997897864841592</v>
      </c>
    </row>
    <row r="70" spans="1:38" ht="13.5">
      <c r="A70" s="96" t="s">
        <v>35</v>
      </c>
      <c r="B70" s="54" t="s">
        <v>88</v>
      </c>
      <c r="C70" s="22">
        <v>17361644.64288167</v>
      </c>
      <c r="D70" s="34">
        <v>2471548.1229578406</v>
      </c>
      <c r="E70" s="29">
        <f aca="true" t="shared" si="16" ref="E70:E83">+SUM(C70:D70)</f>
        <v>19833192.76583951</v>
      </c>
      <c r="F70" s="97">
        <v>1274561.17</v>
      </c>
      <c r="G70" s="60">
        <v>3839482.12</v>
      </c>
      <c r="H70" s="61">
        <v>395954.52000000014</v>
      </c>
      <c r="I70" s="61">
        <v>1101709.07</v>
      </c>
      <c r="J70" s="62">
        <f aca="true" t="shared" si="17" ref="J70:J83">+G70+H70+I70</f>
        <v>5337145.710000001</v>
      </c>
      <c r="K70" s="98">
        <v>906830.4099999999</v>
      </c>
      <c r="L70" s="63">
        <v>1327135.7000000004</v>
      </c>
      <c r="N70" s="96" t="s">
        <v>35</v>
      </c>
      <c r="O70" s="54" t="s">
        <v>88</v>
      </c>
      <c r="P70" s="22">
        <v>12531155.083895577</v>
      </c>
      <c r="Q70" s="34">
        <v>1037475.5095402452</v>
      </c>
      <c r="R70" s="29">
        <f aca="true" t="shared" si="18" ref="R70:R83">+SUM(P70:Q70)</f>
        <v>13568630.593435822</v>
      </c>
      <c r="S70" s="97">
        <v>2999026.16</v>
      </c>
      <c r="T70" s="60">
        <v>2072906.430000001</v>
      </c>
      <c r="U70" s="61">
        <v>282979.09</v>
      </c>
      <c r="V70" s="61">
        <v>642092.2200000001</v>
      </c>
      <c r="W70" s="62">
        <f t="shared" si="9"/>
        <v>2997977.740000001</v>
      </c>
      <c r="X70" s="98">
        <v>728149.46</v>
      </c>
      <c r="Y70" s="63">
        <v>1282422.0200000003</v>
      </c>
      <c r="AA70" s="96" t="s">
        <v>35</v>
      </c>
      <c r="AB70" s="54" t="s">
        <v>88</v>
      </c>
      <c r="AC70" s="111">
        <f aca="true" t="shared" si="19" ref="AC70:AD84">+C70/P70-1</f>
        <v>0.3854783957780554</v>
      </c>
      <c r="AD70" s="67">
        <f t="shared" si="19"/>
        <v>1.382271292411617</v>
      </c>
      <c r="AE70" s="65">
        <f aca="true" t="shared" si="20" ref="AE70:AF84">+E70/R70-1</f>
        <v>0.46169450404481727</v>
      </c>
      <c r="AF70" s="65">
        <f t="shared" si="20"/>
        <v>-0.5750083187003612</v>
      </c>
      <c r="AG70" s="64">
        <f aca="true" t="shared" si="21" ref="AG70:AG84">+G70/T70-1</f>
        <v>0.8522216268102358</v>
      </c>
      <c r="AH70" s="66">
        <f aca="true" t="shared" si="22" ref="AH70:AH84">+H70/U70-1</f>
        <v>0.39923596474919787</v>
      </c>
      <c r="AI70" s="67">
        <f aca="true" t="shared" si="23" ref="AI70:AI84">+I70/V70-1</f>
        <v>0.7158112739631075</v>
      </c>
      <c r="AJ70" s="68">
        <f aca="true" t="shared" si="24" ref="AJ70:AL84">+J70/W70-1</f>
        <v>0.7802486118526013</v>
      </c>
      <c r="AK70" s="68">
        <f t="shared" si="24"/>
        <v>0.24539048617848325</v>
      </c>
      <c r="AL70" s="107">
        <f t="shared" si="24"/>
        <v>0.03486658783354346</v>
      </c>
    </row>
    <row r="71" spans="1:38" ht="13.5">
      <c r="A71" s="96" t="s">
        <v>24</v>
      </c>
      <c r="B71" s="54" t="s">
        <v>63</v>
      </c>
      <c r="C71" s="22">
        <v>28697484.71312285</v>
      </c>
      <c r="D71" s="34">
        <v>4085282.007278641</v>
      </c>
      <c r="E71" s="29">
        <f t="shared" si="16"/>
        <v>32782766.72040149</v>
      </c>
      <c r="F71" s="97">
        <v>2106753.14</v>
      </c>
      <c r="G71" s="60">
        <v>7036015.580000002</v>
      </c>
      <c r="H71" s="61">
        <v>2308263.6599999997</v>
      </c>
      <c r="I71" s="61">
        <v>5890315.630000003</v>
      </c>
      <c r="J71" s="62">
        <f t="shared" si="17"/>
        <v>15234594.870000005</v>
      </c>
      <c r="K71" s="98">
        <v>2547999.43</v>
      </c>
      <c r="L71" s="63">
        <v>2193654.6999999983</v>
      </c>
      <c r="N71" s="96" t="s">
        <v>24</v>
      </c>
      <c r="O71" s="54" t="s">
        <v>63</v>
      </c>
      <c r="P71" s="22">
        <v>20938192.631485153</v>
      </c>
      <c r="Q71" s="34">
        <v>1733508.3576707963</v>
      </c>
      <c r="R71" s="29">
        <f t="shared" si="18"/>
        <v>22671700.98915595</v>
      </c>
      <c r="S71" s="97">
        <v>5011045.46</v>
      </c>
      <c r="T71" s="60">
        <v>3422998.5099999993</v>
      </c>
      <c r="U71" s="61">
        <v>1407802.1300000006</v>
      </c>
      <c r="V71" s="61">
        <v>3636026.7999999993</v>
      </c>
      <c r="W71" s="62">
        <f aca="true" t="shared" si="25" ref="W71:W83">+T71+U71+V71</f>
        <v>8466827.44</v>
      </c>
      <c r="X71" s="98">
        <v>2066689.8900000001</v>
      </c>
      <c r="Y71" s="63">
        <v>2142787.2099999995</v>
      </c>
      <c r="AA71" s="96" t="s">
        <v>24</v>
      </c>
      <c r="AB71" s="54" t="s">
        <v>63</v>
      </c>
      <c r="AC71" s="111">
        <f t="shared" si="19"/>
        <v>0.370580795496642</v>
      </c>
      <c r="AD71" s="67">
        <f t="shared" si="19"/>
        <v>1.3566555010832322</v>
      </c>
      <c r="AE71" s="65">
        <f t="shared" si="20"/>
        <v>0.4459773766459667</v>
      </c>
      <c r="AF71" s="65">
        <f t="shared" si="20"/>
        <v>-0.5795781226059761</v>
      </c>
      <c r="AG71" s="64">
        <f t="shared" si="21"/>
        <v>1.055512311631127</v>
      </c>
      <c r="AH71" s="66">
        <f t="shared" si="22"/>
        <v>0.6396222244670129</v>
      </c>
      <c r="AI71" s="67">
        <f t="shared" si="23"/>
        <v>0.6199868576326235</v>
      </c>
      <c r="AJ71" s="68">
        <f t="shared" si="24"/>
        <v>0.7993274314328067</v>
      </c>
      <c r="AK71" s="68">
        <f t="shared" si="24"/>
        <v>0.23288909590591755</v>
      </c>
      <c r="AL71" s="107">
        <f t="shared" si="24"/>
        <v>0.02373893672811267</v>
      </c>
    </row>
    <row r="72" spans="1:38" ht="13.5">
      <c r="A72" s="96" t="s">
        <v>89</v>
      </c>
      <c r="B72" s="54" t="s">
        <v>63</v>
      </c>
      <c r="C72" s="22">
        <v>18053584.535231832</v>
      </c>
      <c r="D72" s="34">
        <v>2570050.469786997</v>
      </c>
      <c r="E72" s="29">
        <f t="shared" si="16"/>
        <v>20623635.00501883</v>
      </c>
      <c r="F72" s="97">
        <v>1325358.1800000002</v>
      </c>
      <c r="G72" s="60">
        <v>1220592.6099999999</v>
      </c>
      <c r="H72" s="61">
        <v>986276.4499999996</v>
      </c>
      <c r="I72" s="61">
        <v>3059112.5400000005</v>
      </c>
      <c r="J72" s="62">
        <f t="shared" si="17"/>
        <v>5265981.6</v>
      </c>
      <c r="K72" s="98">
        <v>419245.42</v>
      </c>
      <c r="L72" s="63">
        <v>1380027.89</v>
      </c>
      <c r="N72" s="96" t="s">
        <v>89</v>
      </c>
      <c r="O72" s="54" t="s">
        <v>63</v>
      </c>
      <c r="P72" s="22">
        <v>13945273.86243223</v>
      </c>
      <c r="Q72" s="34">
        <v>1154552.7933572975</v>
      </c>
      <c r="R72" s="29">
        <f t="shared" si="18"/>
        <v>15099826.655789528</v>
      </c>
      <c r="S72" s="97">
        <v>3337460.9800000004</v>
      </c>
      <c r="T72" s="60">
        <v>639645.0599999997</v>
      </c>
      <c r="U72" s="61">
        <v>638218.68</v>
      </c>
      <c r="V72" s="61">
        <v>1798074.8999999992</v>
      </c>
      <c r="W72" s="62">
        <f t="shared" si="25"/>
        <v>3075938.6399999987</v>
      </c>
      <c r="X72" s="98">
        <v>353298.17999999993</v>
      </c>
      <c r="Y72" s="63">
        <v>1427141.07</v>
      </c>
      <c r="AA72" s="96" t="s">
        <v>89</v>
      </c>
      <c r="AB72" s="54" t="s">
        <v>63</v>
      </c>
      <c r="AC72" s="111">
        <f t="shared" si="19"/>
        <v>0.2946023658859189</v>
      </c>
      <c r="AD72" s="67">
        <f t="shared" si="19"/>
        <v>1.2260138164090413</v>
      </c>
      <c r="AE72" s="65">
        <f t="shared" si="20"/>
        <v>0.36581932197952627</v>
      </c>
      <c r="AF72" s="65">
        <f t="shared" si="20"/>
        <v>-0.602884291998524</v>
      </c>
      <c r="AG72" s="64">
        <f t="shared" si="21"/>
        <v>0.9082342479124288</v>
      </c>
      <c r="AH72" s="66">
        <f t="shared" si="22"/>
        <v>0.5453581678304991</v>
      </c>
      <c r="AI72" s="67">
        <f t="shared" si="23"/>
        <v>0.7013265353962741</v>
      </c>
      <c r="AJ72" s="68">
        <f t="shared" si="24"/>
        <v>0.71199175806706</v>
      </c>
      <c r="AK72" s="68">
        <f t="shared" si="24"/>
        <v>0.18666170315397612</v>
      </c>
      <c r="AL72" s="107">
        <f t="shared" si="24"/>
        <v>-0.03301227957793984</v>
      </c>
    </row>
    <row r="73" spans="1:38" ht="13.5">
      <c r="A73" s="96" t="s">
        <v>25</v>
      </c>
      <c r="B73" s="54" t="s">
        <v>59</v>
      </c>
      <c r="C73" s="22">
        <v>29955665.559135374</v>
      </c>
      <c r="D73" s="34">
        <v>4264392.602632218</v>
      </c>
      <c r="E73" s="29">
        <f t="shared" si="16"/>
        <v>34220058.161767595</v>
      </c>
      <c r="F73" s="97">
        <v>2199119.3</v>
      </c>
      <c r="G73" s="60">
        <v>6620223.499999999</v>
      </c>
      <c r="H73" s="61">
        <v>1889775.16</v>
      </c>
      <c r="I73" s="61">
        <v>9055391.420000006</v>
      </c>
      <c r="J73" s="62">
        <f t="shared" si="17"/>
        <v>17565390.080000006</v>
      </c>
      <c r="K73" s="98">
        <v>2068160.1799999997</v>
      </c>
      <c r="L73" s="63">
        <v>2289830.8800000004</v>
      </c>
      <c r="N73" s="96" t="s">
        <v>25</v>
      </c>
      <c r="O73" s="54" t="s">
        <v>59</v>
      </c>
      <c r="P73" s="22">
        <v>21084912.30945356</v>
      </c>
      <c r="Q73" s="34">
        <v>1745655.5277952384</v>
      </c>
      <c r="R73" s="29">
        <f t="shared" si="18"/>
        <v>22830567.837248795</v>
      </c>
      <c r="S73" s="97">
        <v>5046159.22</v>
      </c>
      <c r="T73" s="60">
        <v>3264036.1200000006</v>
      </c>
      <c r="U73" s="61">
        <v>1180452.770000001</v>
      </c>
      <c r="V73" s="61">
        <v>4581566.069999997</v>
      </c>
      <c r="W73" s="62">
        <f t="shared" si="25"/>
        <v>9026054.959999997</v>
      </c>
      <c r="X73" s="98">
        <v>1638285.18</v>
      </c>
      <c r="Y73" s="63">
        <v>2157802.3599999994</v>
      </c>
      <c r="AA73" s="96" t="s">
        <v>25</v>
      </c>
      <c r="AB73" s="54" t="s">
        <v>59</v>
      </c>
      <c r="AC73" s="111">
        <f t="shared" si="19"/>
        <v>0.42071568140715265</v>
      </c>
      <c r="AD73" s="67">
        <f t="shared" si="19"/>
        <v>1.4428603093407224</v>
      </c>
      <c r="AE73" s="65">
        <f t="shared" si="20"/>
        <v>0.49887021670729026</v>
      </c>
      <c r="AF73" s="65">
        <f t="shared" si="20"/>
        <v>-0.5641993833084007</v>
      </c>
      <c r="AG73" s="64">
        <f t="shared" si="21"/>
        <v>1.02823230399791</v>
      </c>
      <c r="AH73" s="66">
        <f t="shared" si="22"/>
        <v>0.6008901059209666</v>
      </c>
      <c r="AI73" s="67">
        <f t="shared" si="23"/>
        <v>0.976483866356207</v>
      </c>
      <c r="AJ73" s="68">
        <f t="shared" si="24"/>
        <v>0.946076127150018</v>
      </c>
      <c r="AK73" s="68">
        <f t="shared" si="24"/>
        <v>0.2623932665984319</v>
      </c>
      <c r="AL73" s="107">
        <f t="shared" si="24"/>
        <v>0.06118656761502517</v>
      </c>
    </row>
    <row r="74" spans="1:38" ht="13.5">
      <c r="A74" s="96" t="s">
        <v>26</v>
      </c>
      <c r="B74" s="54" t="s">
        <v>59</v>
      </c>
      <c r="C74" s="22">
        <v>70603485.39110826</v>
      </c>
      <c r="D74" s="34">
        <v>10050886.041157424</v>
      </c>
      <c r="E74" s="29">
        <f t="shared" si="16"/>
        <v>80654371.43226568</v>
      </c>
      <c r="F74" s="97">
        <v>5183176.029999999</v>
      </c>
      <c r="G74" s="60">
        <v>25482200.749999993</v>
      </c>
      <c r="H74" s="61">
        <v>5707494.460000002</v>
      </c>
      <c r="I74" s="61">
        <v>13607969.27</v>
      </c>
      <c r="J74" s="62">
        <f t="shared" si="17"/>
        <v>44797664.47999999</v>
      </c>
      <c r="K74" s="98">
        <v>8236573.37</v>
      </c>
      <c r="L74" s="63">
        <v>5396977.080000001</v>
      </c>
      <c r="N74" s="96" t="s">
        <v>26</v>
      </c>
      <c r="O74" s="54" t="s">
        <v>59</v>
      </c>
      <c r="P74" s="22">
        <v>49477974.931359805</v>
      </c>
      <c r="Q74" s="34">
        <v>4096365.172186048</v>
      </c>
      <c r="R74" s="29">
        <f t="shared" si="18"/>
        <v>53574340.10354585</v>
      </c>
      <c r="S74" s="97">
        <v>11841345.870000001</v>
      </c>
      <c r="T74" s="60">
        <v>14451023.239999998</v>
      </c>
      <c r="U74" s="61">
        <v>3603092.5600000015</v>
      </c>
      <c r="V74" s="61">
        <v>8024881.279999998</v>
      </c>
      <c r="W74" s="62">
        <f t="shared" si="25"/>
        <v>26078997.08</v>
      </c>
      <c r="X74" s="98">
        <v>7457734.84</v>
      </c>
      <c r="Y74" s="63">
        <v>5063511.25</v>
      </c>
      <c r="AA74" s="96" t="s">
        <v>26</v>
      </c>
      <c r="AB74" s="54" t="s">
        <v>59</v>
      </c>
      <c r="AC74" s="111">
        <f t="shared" si="19"/>
        <v>0.4269679688599952</v>
      </c>
      <c r="AD74" s="67">
        <f t="shared" si="19"/>
        <v>1.4536108522262712</v>
      </c>
      <c r="AE74" s="65">
        <f t="shared" si="20"/>
        <v>0.5054664467426173</v>
      </c>
      <c r="AF74" s="65">
        <f t="shared" si="20"/>
        <v>-0.5622815103195699</v>
      </c>
      <c r="AG74" s="64">
        <f t="shared" si="21"/>
        <v>0.76334923325471</v>
      </c>
      <c r="AH74" s="66">
        <f t="shared" si="22"/>
        <v>0.5840543546846877</v>
      </c>
      <c r="AI74" s="67">
        <f t="shared" si="23"/>
        <v>0.695722191419136</v>
      </c>
      <c r="AJ74" s="68">
        <f t="shared" si="24"/>
        <v>0.717767916556705</v>
      </c>
      <c r="AK74" s="68">
        <f t="shared" si="24"/>
        <v>0.10443365803550075</v>
      </c>
      <c r="AL74" s="107">
        <f t="shared" si="24"/>
        <v>0.06585663851344292</v>
      </c>
    </row>
    <row r="75" spans="1:38" ht="13.5">
      <c r="A75" s="96" t="s">
        <v>27</v>
      </c>
      <c r="B75" s="54" t="s">
        <v>62</v>
      </c>
      <c r="C75" s="22">
        <v>17464110.128447082</v>
      </c>
      <c r="D75" s="34">
        <v>2486134.7812915593</v>
      </c>
      <c r="E75" s="29">
        <f t="shared" si="16"/>
        <v>19950244.90973864</v>
      </c>
      <c r="F75" s="97">
        <v>1282083.4100000001</v>
      </c>
      <c r="G75" s="60">
        <v>1920821.6099999996</v>
      </c>
      <c r="H75" s="61">
        <v>249715.82</v>
      </c>
      <c r="I75" s="61">
        <v>685694.6099999999</v>
      </c>
      <c r="J75" s="62">
        <f t="shared" si="17"/>
        <v>2856232.0399999996</v>
      </c>
      <c r="K75" s="98">
        <v>464188.78</v>
      </c>
      <c r="L75" s="63">
        <v>1334968.0900000003</v>
      </c>
      <c r="N75" s="96" t="s">
        <v>27</v>
      </c>
      <c r="O75" s="54" t="s">
        <v>62</v>
      </c>
      <c r="P75" s="22">
        <v>12831714.6594985</v>
      </c>
      <c r="Q75" s="34">
        <v>1062359.3448098751</v>
      </c>
      <c r="R75" s="29">
        <f t="shared" si="18"/>
        <v>13894074.004308375</v>
      </c>
      <c r="S75" s="97">
        <v>3070957.77</v>
      </c>
      <c r="T75" s="60">
        <v>1030032.6599999998</v>
      </c>
      <c r="U75" s="61">
        <v>167126.51999999996</v>
      </c>
      <c r="V75" s="61">
        <v>451856.06000000006</v>
      </c>
      <c r="W75" s="62">
        <f t="shared" si="25"/>
        <v>1649015.2399999998</v>
      </c>
      <c r="X75" s="98">
        <v>388455.39</v>
      </c>
      <c r="Y75" s="63">
        <v>1313180.8999999994</v>
      </c>
      <c r="AA75" s="96" t="s">
        <v>27</v>
      </c>
      <c r="AB75" s="54" t="s">
        <v>62</v>
      </c>
      <c r="AC75" s="111">
        <f t="shared" si="19"/>
        <v>0.36101141522185554</v>
      </c>
      <c r="AD75" s="67">
        <f t="shared" si="19"/>
        <v>1.3402013578903378</v>
      </c>
      <c r="AE75" s="65">
        <f t="shared" si="20"/>
        <v>0.4358815782579195</v>
      </c>
      <c r="AF75" s="65">
        <f t="shared" si="20"/>
        <v>-0.5825135003403188</v>
      </c>
      <c r="AG75" s="64">
        <f t="shared" si="21"/>
        <v>0.8648162185459245</v>
      </c>
      <c r="AH75" s="66">
        <f t="shared" si="22"/>
        <v>0.4941723192704548</v>
      </c>
      <c r="AI75" s="67">
        <f t="shared" si="23"/>
        <v>0.5175067254824464</v>
      </c>
      <c r="AJ75" s="68">
        <f t="shared" si="24"/>
        <v>0.7320834706172878</v>
      </c>
      <c r="AK75" s="68">
        <f t="shared" si="24"/>
        <v>0.19496032736217161</v>
      </c>
      <c r="AL75" s="107">
        <f t="shared" si="24"/>
        <v>0.016591156633485094</v>
      </c>
    </row>
    <row r="76" spans="1:38" ht="13.5">
      <c r="A76" s="96" t="s">
        <v>32</v>
      </c>
      <c r="B76" s="54" t="s">
        <v>59</v>
      </c>
      <c r="C76" s="22">
        <v>19571205.607777722</v>
      </c>
      <c r="D76" s="34">
        <v>2786094.144816939</v>
      </c>
      <c r="E76" s="29">
        <f t="shared" si="16"/>
        <v>22357299.75259466</v>
      </c>
      <c r="F76" s="97">
        <v>1436770.47</v>
      </c>
      <c r="G76" s="60">
        <v>3154682.980000002</v>
      </c>
      <c r="H76" s="61">
        <v>919962.7899999996</v>
      </c>
      <c r="I76" s="61">
        <v>3950031.4399999985</v>
      </c>
      <c r="J76" s="62">
        <f t="shared" si="17"/>
        <v>8024677.21</v>
      </c>
      <c r="K76" s="98">
        <v>799432.8500000001</v>
      </c>
      <c r="L76" s="63">
        <v>1496035.9400000004</v>
      </c>
      <c r="N76" s="96" t="s">
        <v>32</v>
      </c>
      <c r="O76" s="54" t="s">
        <v>59</v>
      </c>
      <c r="P76" s="22">
        <v>13970518.277612088</v>
      </c>
      <c r="Q76" s="34">
        <v>1156642.8211581209</v>
      </c>
      <c r="R76" s="29">
        <f t="shared" si="18"/>
        <v>15127161.098770209</v>
      </c>
      <c r="S76" s="97">
        <v>3343502.62</v>
      </c>
      <c r="T76" s="60">
        <v>1712824.5499999998</v>
      </c>
      <c r="U76" s="61">
        <v>577750.0299999999</v>
      </c>
      <c r="V76" s="61">
        <v>2298297.3200000008</v>
      </c>
      <c r="W76" s="62">
        <f t="shared" si="25"/>
        <v>4588871.9</v>
      </c>
      <c r="X76" s="98">
        <v>660673.94</v>
      </c>
      <c r="Y76" s="63">
        <v>1429724.5899999999</v>
      </c>
      <c r="AA76" s="96" t="s">
        <v>32</v>
      </c>
      <c r="AB76" s="54" t="s">
        <v>59</v>
      </c>
      <c r="AC76" s="111">
        <f t="shared" si="19"/>
        <v>0.40089331110505744</v>
      </c>
      <c r="AD76" s="67">
        <f t="shared" si="19"/>
        <v>1.4087765850025198</v>
      </c>
      <c r="AE76" s="65">
        <f t="shared" si="20"/>
        <v>0.4779574043415351</v>
      </c>
      <c r="AF76" s="65">
        <f t="shared" si="20"/>
        <v>-0.5702798432381668</v>
      </c>
      <c r="AG76" s="64">
        <f t="shared" si="21"/>
        <v>0.8418015902446063</v>
      </c>
      <c r="AH76" s="66">
        <f t="shared" si="22"/>
        <v>0.5923197615411628</v>
      </c>
      <c r="AI76" s="67">
        <f t="shared" si="23"/>
        <v>0.7186773032481268</v>
      </c>
      <c r="AJ76" s="68">
        <f t="shared" si="24"/>
        <v>0.7487254786955373</v>
      </c>
      <c r="AK76" s="68">
        <f t="shared" si="24"/>
        <v>0.21002631040661313</v>
      </c>
      <c r="AL76" s="107">
        <f t="shared" si="24"/>
        <v>0.04638050605256816</v>
      </c>
    </row>
    <row r="77" spans="1:38" ht="13.5">
      <c r="A77" s="96" t="s">
        <v>29</v>
      </c>
      <c r="B77" s="54" t="s">
        <v>88</v>
      </c>
      <c r="C77" s="22">
        <v>15995934.60998218</v>
      </c>
      <c r="D77" s="34">
        <v>2277130.016969169</v>
      </c>
      <c r="E77" s="29">
        <f t="shared" si="16"/>
        <v>18273064.626951348</v>
      </c>
      <c r="F77" s="97">
        <v>1174301.01</v>
      </c>
      <c r="G77" s="60">
        <v>1160214.12</v>
      </c>
      <c r="H77" s="61">
        <v>156689.81000000006</v>
      </c>
      <c r="I77" s="61">
        <v>261016.27999999994</v>
      </c>
      <c r="J77" s="62">
        <f t="shared" si="17"/>
        <v>1577920.2100000002</v>
      </c>
      <c r="K77" s="98">
        <v>255486.59000000003</v>
      </c>
      <c r="L77" s="63">
        <v>1222739.84</v>
      </c>
      <c r="N77" s="96" t="s">
        <v>29</v>
      </c>
      <c r="O77" s="54" t="s">
        <v>88</v>
      </c>
      <c r="P77" s="22">
        <v>11659036.056912797</v>
      </c>
      <c r="Q77" s="34">
        <v>965271.3012417213</v>
      </c>
      <c r="R77" s="29">
        <f t="shared" si="18"/>
        <v>12624307.358154519</v>
      </c>
      <c r="S77" s="97">
        <v>2790305.7600000002</v>
      </c>
      <c r="T77" s="60">
        <v>634613.8199999997</v>
      </c>
      <c r="U77" s="61">
        <v>111350.08000000003</v>
      </c>
      <c r="V77" s="61">
        <v>151149.77000000005</v>
      </c>
      <c r="W77" s="62">
        <f t="shared" si="25"/>
        <v>897113.6699999998</v>
      </c>
      <c r="X77" s="98">
        <v>213396.1</v>
      </c>
      <c r="Y77" s="63">
        <v>1193170.4999999998</v>
      </c>
      <c r="AA77" s="96" t="s">
        <v>29</v>
      </c>
      <c r="AB77" s="54" t="s">
        <v>88</v>
      </c>
      <c r="AC77" s="111">
        <f t="shared" si="19"/>
        <v>0.3719774543880905</v>
      </c>
      <c r="AD77" s="67">
        <f t="shared" si="19"/>
        <v>1.3590569967633739</v>
      </c>
      <c r="AE77" s="65">
        <f t="shared" si="20"/>
        <v>0.44745086669234824</v>
      </c>
      <c r="AF77" s="65">
        <f t="shared" si="20"/>
        <v>-0.5791497022175807</v>
      </c>
      <c r="AG77" s="64">
        <f t="shared" si="21"/>
        <v>0.8282206964859364</v>
      </c>
      <c r="AH77" s="66">
        <f t="shared" si="22"/>
        <v>0.40718183588193213</v>
      </c>
      <c r="AI77" s="67">
        <f t="shared" si="23"/>
        <v>0.7268718305029498</v>
      </c>
      <c r="AJ77" s="68">
        <f t="shared" si="24"/>
        <v>0.7588854821485449</v>
      </c>
      <c r="AK77" s="68">
        <f t="shared" si="24"/>
        <v>0.19724113983338976</v>
      </c>
      <c r="AL77" s="107">
        <f t="shared" si="24"/>
        <v>0.02478215812409057</v>
      </c>
    </row>
    <row r="78" spans="1:38" ht="13.5">
      <c r="A78" s="96" t="s">
        <v>28</v>
      </c>
      <c r="B78" s="54" t="s">
        <v>59</v>
      </c>
      <c r="C78" s="22">
        <v>35513226.69192461</v>
      </c>
      <c r="D78" s="34">
        <v>5055549.204930285</v>
      </c>
      <c r="E78" s="29">
        <f t="shared" si="16"/>
        <v>40568775.89685489</v>
      </c>
      <c r="F78" s="97">
        <v>2607113.5700000003</v>
      </c>
      <c r="G78" s="60">
        <v>8281624.6899999995</v>
      </c>
      <c r="H78" s="61">
        <v>3829690.329999998</v>
      </c>
      <c r="I78" s="61">
        <v>11300170.309999997</v>
      </c>
      <c r="J78" s="62">
        <f t="shared" si="17"/>
        <v>23411485.329999994</v>
      </c>
      <c r="K78" s="98">
        <v>3298146.7199999997</v>
      </c>
      <c r="L78" s="63">
        <v>2714654.5399999996</v>
      </c>
      <c r="N78" s="96" t="s">
        <v>28</v>
      </c>
      <c r="O78" s="54" t="s">
        <v>59</v>
      </c>
      <c r="P78" s="22">
        <v>25805617.948086973</v>
      </c>
      <c r="Q78" s="34">
        <v>2136490.7265491732</v>
      </c>
      <c r="R78" s="29">
        <f t="shared" si="18"/>
        <v>27942108.674636148</v>
      </c>
      <c r="S78" s="97">
        <v>6175944.91</v>
      </c>
      <c r="T78" s="60">
        <v>4219660.339999999</v>
      </c>
      <c r="U78" s="61">
        <v>2382578.4899999998</v>
      </c>
      <c r="V78" s="61">
        <v>6355928.289999999</v>
      </c>
      <c r="W78" s="62">
        <f t="shared" si="25"/>
        <v>12958167.119999997</v>
      </c>
      <c r="X78" s="98">
        <v>2736789.06</v>
      </c>
      <c r="Y78" s="63">
        <v>2640913.1499999994</v>
      </c>
      <c r="AA78" s="96" t="s">
        <v>28</v>
      </c>
      <c r="AB78" s="54" t="s">
        <v>59</v>
      </c>
      <c r="AC78" s="111">
        <f t="shared" si="19"/>
        <v>0.3761819911992179</v>
      </c>
      <c r="AD78" s="67">
        <f t="shared" si="19"/>
        <v>1.3662865193409615</v>
      </c>
      <c r="AE78" s="65">
        <f t="shared" si="20"/>
        <v>0.4518866979312959</v>
      </c>
      <c r="AF78" s="65">
        <f t="shared" si="20"/>
        <v>-0.5778599699329248</v>
      </c>
      <c r="AG78" s="64">
        <f t="shared" si="21"/>
        <v>0.9626282740093723</v>
      </c>
      <c r="AH78" s="66">
        <f t="shared" si="22"/>
        <v>0.6073721583879483</v>
      </c>
      <c r="AI78" s="67">
        <f t="shared" si="23"/>
        <v>0.7778945567681976</v>
      </c>
      <c r="AJ78" s="68">
        <f t="shared" si="24"/>
        <v>0.8066972831262573</v>
      </c>
      <c r="AK78" s="68">
        <f t="shared" si="24"/>
        <v>0.20511542822375928</v>
      </c>
      <c r="AL78" s="107">
        <f t="shared" si="24"/>
        <v>0.027922686514700423</v>
      </c>
    </row>
    <row r="79" spans="1:38" ht="13.5">
      <c r="A79" s="96" t="s">
        <v>90</v>
      </c>
      <c r="B79" s="54" t="s">
        <v>59</v>
      </c>
      <c r="C79" s="22">
        <v>22009526.72649423</v>
      </c>
      <c r="D79" s="34">
        <v>3133205.7294675955</v>
      </c>
      <c r="E79" s="29">
        <f t="shared" si="16"/>
        <v>25142732.455961827</v>
      </c>
      <c r="F79" s="97">
        <v>1615773.65</v>
      </c>
      <c r="G79" s="60">
        <v>3829257.23</v>
      </c>
      <c r="H79" s="61">
        <v>838905.1500000003</v>
      </c>
      <c r="I79" s="61">
        <v>3094174.4500000025</v>
      </c>
      <c r="J79" s="62">
        <f t="shared" si="17"/>
        <v>7762336.830000002</v>
      </c>
      <c r="K79" s="98">
        <v>1086086.83</v>
      </c>
      <c r="L79" s="63">
        <v>1682422.8700000003</v>
      </c>
      <c r="N79" s="96" t="s">
        <v>90</v>
      </c>
      <c r="O79" s="54" t="s">
        <v>59</v>
      </c>
      <c r="P79" s="22">
        <v>15593496.833021408</v>
      </c>
      <c r="Q79" s="34">
        <v>1291011.9589170266</v>
      </c>
      <c r="R79" s="29">
        <f t="shared" si="18"/>
        <v>16884508.791938435</v>
      </c>
      <c r="S79" s="97">
        <v>3731922.9299999997</v>
      </c>
      <c r="T79" s="60">
        <v>2046793.9500000007</v>
      </c>
      <c r="U79" s="61">
        <v>513720.12999999995</v>
      </c>
      <c r="V79" s="61">
        <v>1729099.4699999993</v>
      </c>
      <c r="W79" s="62">
        <f t="shared" si="25"/>
        <v>4289613.55</v>
      </c>
      <c r="X79" s="98">
        <v>869959.29</v>
      </c>
      <c r="Y79" s="63">
        <v>1595818.0899999994</v>
      </c>
      <c r="AA79" s="96" t="s">
        <v>90</v>
      </c>
      <c r="AB79" s="71" t="s">
        <v>59</v>
      </c>
      <c r="AC79" s="111">
        <f t="shared" si="19"/>
        <v>0.41145549084833766</v>
      </c>
      <c r="AD79" s="67">
        <f t="shared" si="19"/>
        <v>1.4269378047403252</v>
      </c>
      <c r="AE79" s="65">
        <f t="shared" si="20"/>
        <v>0.4891006167716474</v>
      </c>
      <c r="AF79" s="65">
        <f t="shared" si="20"/>
        <v>-0.5670399200875245</v>
      </c>
      <c r="AG79" s="64">
        <f t="shared" si="21"/>
        <v>0.8708562383624394</v>
      </c>
      <c r="AH79" s="66">
        <f t="shared" si="22"/>
        <v>0.6330003459276559</v>
      </c>
      <c r="AI79" s="67">
        <f t="shared" si="23"/>
        <v>0.7894716317274701</v>
      </c>
      <c r="AJ79" s="68">
        <f t="shared" si="24"/>
        <v>0.8095655330070473</v>
      </c>
      <c r="AK79" s="68">
        <f t="shared" si="24"/>
        <v>0.24843408477194373</v>
      </c>
      <c r="AL79" s="107">
        <f t="shared" si="24"/>
        <v>0.05426983222129089</v>
      </c>
    </row>
    <row r="80" spans="1:38" ht="13.5">
      <c r="A80" s="96" t="s">
        <v>30</v>
      </c>
      <c r="B80" s="54" t="s">
        <v>62</v>
      </c>
      <c r="C80" s="22">
        <v>15654581.567953212</v>
      </c>
      <c r="D80" s="34">
        <v>2228536.091241139</v>
      </c>
      <c r="E80" s="29">
        <f t="shared" si="16"/>
        <v>17883117.65919435</v>
      </c>
      <c r="F80" s="97">
        <v>1149241.44</v>
      </c>
      <c r="G80" s="60">
        <v>835803.8699999999</v>
      </c>
      <c r="H80" s="61">
        <v>368025.6299999998</v>
      </c>
      <c r="I80" s="61">
        <v>414127.61</v>
      </c>
      <c r="J80" s="62">
        <f t="shared" si="17"/>
        <v>1617957.1099999994</v>
      </c>
      <c r="K80" s="98">
        <v>205423.47999999998</v>
      </c>
      <c r="L80" s="63">
        <v>1196646.5499999989</v>
      </c>
      <c r="N80" s="96" t="s">
        <v>30</v>
      </c>
      <c r="O80" s="54" t="s">
        <v>62</v>
      </c>
      <c r="P80" s="22">
        <v>11344451.806209955</v>
      </c>
      <c r="Q80" s="34">
        <v>939226.3394160789</v>
      </c>
      <c r="R80" s="29">
        <f t="shared" si="18"/>
        <v>12283678.145626035</v>
      </c>
      <c r="S80" s="97">
        <v>2715017.7</v>
      </c>
      <c r="T80" s="60">
        <v>459682.04999999993</v>
      </c>
      <c r="U80" s="61">
        <v>236438.18000000008</v>
      </c>
      <c r="V80" s="61">
        <v>227718.28999999995</v>
      </c>
      <c r="W80" s="62">
        <f t="shared" si="25"/>
        <v>923838.5199999999</v>
      </c>
      <c r="X80" s="98">
        <v>179828.68</v>
      </c>
      <c r="Y80" s="63">
        <v>1160976.4499999993</v>
      </c>
      <c r="AA80" s="96" t="s">
        <v>30</v>
      </c>
      <c r="AB80" s="54" t="s">
        <v>62</v>
      </c>
      <c r="AC80" s="111">
        <f t="shared" si="19"/>
        <v>0.37993283724682847</v>
      </c>
      <c r="AD80" s="67">
        <f t="shared" si="19"/>
        <v>1.3727359399084031</v>
      </c>
      <c r="AE80" s="65">
        <f t="shared" si="20"/>
        <v>0.4558438805694498</v>
      </c>
      <c r="AF80" s="65">
        <f t="shared" si="20"/>
        <v>-0.576709411507704</v>
      </c>
      <c r="AG80" s="64">
        <f t="shared" si="21"/>
        <v>0.8182216817036907</v>
      </c>
      <c r="AH80" s="66">
        <f t="shared" si="22"/>
        <v>0.5565406145487994</v>
      </c>
      <c r="AI80" s="67">
        <f t="shared" si="23"/>
        <v>0.818596169855307</v>
      </c>
      <c r="AJ80" s="68">
        <f t="shared" si="24"/>
        <v>0.7513419011798723</v>
      </c>
      <c r="AK80" s="68">
        <f t="shared" si="24"/>
        <v>0.14232879872109372</v>
      </c>
      <c r="AL80" s="107">
        <f t="shared" si="24"/>
        <v>0.030724223561984898</v>
      </c>
    </row>
    <row r="81" spans="1:38" ht="13.5">
      <c r="A81" s="96" t="s">
        <v>31</v>
      </c>
      <c r="B81" s="54" t="s">
        <v>62</v>
      </c>
      <c r="C81" s="22">
        <v>20719474.34863432</v>
      </c>
      <c r="D81" s="34">
        <v>2949558.0049230084</v>
      </c>
      <c r="E81" s="29">
        <f t="shared" si="16"/>
        <v>23669032.35355733</v>
      </c>
      <c r="F81" s="97">
        <v>1521067.73</v>
      </c>
      <c r="G81" s="60">
        <v>5495739.220000002</v>
      </c>
      <c r="H81" s="61">
        <v>557443.1600000003</v>
      </c>
      <c r="I81" s="61">
        <v>1452082.2399999998</v>
      </c>
      <c r="J81" s="62">
        <f t="shared" si="17"/>
        <v>7505264.620000001</v>
      </c>
      <c r="K81" s="98">
        <v>1216145.0899999999</v>
      </c>
      <c r="L81" s="63">
        <v>1583810.2599999998</v>
      </c>
      <c r="N81" s="96" t="s">
        <v>31</v>
      </c>
      <c r="O81" s="54" t="s">
        <v>62</v>
      </c>
      <c r="P81" s="22">
        <v>15058833.06536596</v>
      </c>
      <c r="Q81" s="34">
        <v>1246746.2419047204</v>
      </c>
      <c r="R81" s="29">
        <f t="shared" si="18"/>
        <v>16305579.307270681</v>
      </c>
      <c r="S81" s="97">
        <v>3603964.21</v>
      </c>
      <c r="T81" s="60">
        <v>3008830.93</v>
      </c>
      <c r="U81" s="61">
        <v>355851.5400000002</v>
      </c>
      <c r="V81" s="61">
        <v>889907.0599999997</v>
      </c>
      <c r="W81" s="62">
        <f t="shared" si="25"/>
        <v>4254589.53</v>
      </c>
      <c r="X81" s="98">
        <v>1037183.1599999999</v>
      </c>
      <c r="Y81" s="63">
        <v>1541101.2499999998</v>
      </c>
      <c r="AA81" s="96" t="s">
        <v>31</v>
      </c>
      <c r="AB81" s="54" t="s">
        <v>62</v>
      </c>
      <c r="AC81" s="111">
        <f t="shared" si="19"/>
        <v>0.37590172217841733</v>
      </c>
      <c r="AD81" s="67">
        <f t="shared" si="19"/>
        <v>1.3658046086562186</v>
      </c>
      <c r="AE81" s="65">
        <f t="shared" si="20"/>
        <v>0.4515910111211612</v>
      </c>
      <c r="AF81" s="65">
        <f t="shared" si="20"/>
        <v>-0.5779459391468263</v>
      </c>
      <c r="AG81" s="64">
        <f t="shared" si="21"/>
        <v>0.8265364016315804</v>
      </c>
      <c r="AH81" s="66">
        <f t="shared" si="22"/>
        <v>0.5665048407546582</v>
      </c>
      <c r="AI81" s="67">
        <f t="shared" si="23"/>
        <v>0.6317234745839642</v>
      </c>
      <c r="AJ81" s="68">
        <f t="shared" si="24"/>
        <v>0.7640396487319896</v>
      </c>
      <c r="AK81" s="68">
        <f t="shared" si="24"/>
        <v>0.17254612001220693</v>
      </c>
      <c r="AL81" s="107">
        <f t="shared" si="24"/>
        <v>0.027713305663725762</v>
      </c>
    </row>
    <row r="82" spans="1:38" ht="13.5">
      <c r="A82" s="96" t="s">
        <v>44</v>
      </c>
      <c r="B82" s="54" t="s">
        <v>62</v>
      </c>
      <c r="C82" s="22">
        <v>15981339.23558478</v>
      </c>
      <c r="D82" s="34">
        <v>2275052.2662181444</v>
      </c>
      <c r="E82" s="29">
        <f t="shared" si="16"/>
        <v>18256391.501802925</v>
      </c>
      <c r="F82" s="97">
        <v>1173229.53</v>
      </c>
      <c r="G82" s="60">
        <v>981677.8500000002</v>
      </c>
      <c r="H82" s="61">
        <v>1184122.840000001</v>
      </c>
      <c r="I82" s="61">
        <v>979065.13</v>
      </c>
      <c r="J82" s="62">
        <f t="shared" si="17"/>
        <v>3144865.820000001</v>
      </c>
      <c r="K82" s="98">
        <v>235223.44</v>
      </c>
      <c r="L82" s="63">
        <v>1221624.1799999995</v>
      </c>
      <c r="N82" s="96" t="s">
        <v>44</v>
      </c>
      <c r="O82" s="54" t="s">
        <v>62</v>
      </c>
      <c r="P82" s="22">
        <v>11783100.490489023</v>
      </c>
      <c r="Q82" s="34">
        <v>975542.8053910661</v>
      </c>
      <c r="R82" s="29">
        <f t="shared" si="18"/>
        <v>12758643.295880089</v>
      </c>
      <c r="S82" s="97">
        <v>2819997.56</v>
      </c>
      <c r="T82" s="60">
        <v>532058.59</v>
      </c>
      <c r="U82" s="61">
        <v>695189.0399999995</v>
      </c>
      <c r="V82" s="61">
        <v>627604.2799999998</v>
      </c>
      <c r="W82" s="62">
        <f t="shared" si="25"/>
        <v>1854851.9099999992</v>
      </c>
      <c r="X82" s="98">
        <v>190457.6</v>
      </c>
      <c r="Y82" s="63">
        <v>1205867.1300000004</v>
      </c>
      <c r="AA82" s="96" t="s">
        <v>44</v>
      </c>
      <c r="AB82" s="54" t="s">
        <v>62</v>
      </c>
      <c r="AC82" s="111">
        <f t="shared" si="19"/>
        <v>0.35629321403856773</v>
      </c>
      <c r="AD82" s="67">
        <f t="shared" si="19"/>
        <v>1.3320886112282317</v>
      </c>
      <c r="AE82" s="65">
        <f t="shared" si="20"/>
        <v>0.43090382562055973</v>
      </c>
      <c r="AF82" s="65">
        <f t="shared" si="20"/>
        <v>-0.5839607995972875</v>
      </c>
      <c r="AG82" s="64">
        <f t="shared" si="21"/>
        <v>0.8450559176199002</v>
      </c>
      <c r="AH82" s="66">
        <f t="shared" si="22"/>
        <v>0.7033105700285522</v>
      </c>
      <c r="AI82" s="67">
        <f t="shared" si="23"/>
        <v>0.5600039088324897</v>
      </c>
      <c r="AJ82" s="68">
        <f t="shared" si="24"/>
        <v>0.6954808106486532</v>
      </c>
      <c r="AK82" s="68">
        <f t="shared" si="24"/>
        <v>0.23504360025538484</v>
      </c>
      <c r="AL82" s="107">
        <f t="shared" si="24"/>
        <v>0.013066986907586564</v>
      </c>
    </row>
    <row r="83" spans="1:38" ht="14.25" thickBot="1">
      <c r="A83" s="100" t="s">
        <v>33</v>
      </c>
      <c r="B83" s="73" t="s">
        <v>88</v>
      </c>
      <c r="C83" s="24">
        <v>65066179.06360521</v>
      </c>
      <c r="D83" s="36">
        <v>9262612.84806486</v>
      </c>
      <c r="E83" s="31">
        <f t="shared" si="16"/>
        <v>74328791.91167007</v>
      </c>
      <c r="F83" s="101">
        <v>4776668.71</v>
      </c>
      <c r="G83" s="74">
        <v>22878837.74000001</v>
      </c>
      <c r="H83" s="75">
        <v>4222945.859999999</v>
      </c>
      <c r="I83" s="75">
        <v>12581293.560000004</v>
      </c>
      <c r="J83" s="76">
        <f t="shared" si="17"/>
        <v>39683077.16000001</v>
      </c>
      <c r="K83" s="102">
        <v>6192357.14</v>
      </c>
      <c r="L83" s="77">
        <v>4973701.810000001</v>
      </c>
      <c r="N83" s="100" t="s">
        <v>33</v>
      </c>
      <c r="O83" s="73" t="s">
        <v>88</v>
      </c>
      <c r="P83" s="24">
        <v>46509922.15175191</v>
      </c>
      <c r="Q83" s="36">
        <v>3850635.06596277</v>
      </c>
      <c r="R83" s="31">
        <f t="shared" si="18"/>
        <v>50360557.21771468</v>
      </c>
      <c r="S83" s="101">
        <v>11131014.86</v>
      </c>
      <c r="T83" s="74">
        <v>12389750.84</v>
      </c>
      <c r="U83" s="75">
        <v>2628668.1600000006</v>
      </c>
      <c r="V83" s="75">
        <v>7599289.730000004</v>
      </c>
      <c r="W83" s="76">
        <f t="shared" si="25"/>
        <v>22617708.730000004</v>
      </c>
      <c r="X83" s="102">
        <v>5317982.48</v>
      </c>
      <c r="Y83" s="77">
        <v>4759764.56</v>
      </c>
      <c r="AA83" s="99" t="s">
        <v>33</v>
      </c>
      <c r="AB83" s="70" t="s">
        <v>88</v>
      </c>
      <c r="AC83" s="112">
        <f t="shared" si="19"/>
        <v>0.3989741554782269</v>
      </c>
      <c r="AD83" s="81">
        <f t="shared" si="19"/>
        <v>1.4054766783642063</v>
      </c>
      <c r="AE83" s="79">
        <f t="shared" si="20"/>
        <v>0.4759326746592152</v>
      </c>
      <c r="AF83" s="79">
        <f t="shared" si="20"/>
        <v>-0.5708685353421583</v>
      </c>
      <c r="AG83" s="78">
        <f t="shared" si="21"/>
        <v>0.8465938528913959</v>
      </c>
      <c r="AH83" s="80">
        <f t="shared" si="22"/>
        <v>0.6064963711509324</v>
      </c>
      <c r="AI83" s="81">
        <f t="shared" si="23"/>
        <v>0.6555880887568155</v>
      </c>
      <c r="AJ83" s="82">
        <f t="shared" si="24"/>
        <v>0.7545135819776738</v>
      </c>
      <c r="AK83" s="82">
        <f t="shared" si="24"/>
        <v>0.16441849202933057</v>
      </c>
      <c r="AL83" s="108">
        <f t="shared" si="24"/>
        <v>0.044947023598159275</v>
      </c>
    </row>
    <row r="84" spans="1:38" ht="14.25" thickBot="1">
      <c r="A84" s="2"/>
      <c r="B84" s="2"/>
      <c r="C84" s="25">
        <f aca="true" t="shared" si="26" ref="C84:L84">+SUM(C6:C83)</f>
        <v>2978647836.203899</v>
      </c>
      <c r="D84" s="37">
        <f t="shared" si="26"/>
        <v>424030765.51509583</v>
      </c>
      <c r="E84" s="32">
        <f t="shared" si="26"/>
        <v>3402678601.718994</v>
      </c>
      <c r="F84" s="32">
        <f t="shared" si="26"/>
        <v>218669885.26999998</v>
      </c>
      <c r="G84" s="25">
        <f t="shared" si="26"/>
        <v>876668457.4200004</v>
      </c>
      <c r="H84" s="25">
        <f t="shared" si="26"/>
        <v>253932837.9899999</v>
      </c>
      <c r="I84" s="25">
        <f t="shared" si="26"/>
        <v>596893485.7800001</v>
      </c>
      <c r="J84" s="32">
        <f t="shared" si="26"/>
        <v>1727494781.1900003</v>
      </c>
      <c r="K84" s="104">
        <f t="shared" si="26"/>
        <v>273100459.92999995</v>
      </c>
      <c r="L84" s="83">
        <f t="shared" si="26"/>
        <v>227689811.28000003</v>
      </c>
      <c r="N84" s="2" t="s">
        <v>49</v>
      </c>
      <c r="O84" s="2"/>
      <c r="P84" s="25">
        <f aca="true" t="shared" si="27" ref="P84:Y84">+SUM(P6:P83)</f>
        <v>2157642323.0647717</v>
      </c>
      <c r="Q84" s="37">
        <f t="shared" si="27"/>
        <v>178634854.771212</v>
      </c>
      <c r="R84" s="32">
        <f t="shared" si="27"/>
        <v>2336277177.835983</v>
      </c>
      <c r="S84" s="103">
        <f t="shared" si="27"/>
        <v>516379036.3300001</v>
      </c>
      <c r="T84" s="25">
        <f t="shared" si="27"/>
        <v>466248049.82000005</v>
      </c>
      <c r="U84" s="25">
        <f t="shared" si="27"/>
        <v>154941625.40000004</v>
      </c>
      <c r="V84" s="25">
        <f t="shared" si="27"/>
        <v>336491395.23</v>
      </c>
      <c r="W84" s="32">
        <f t="shared" si="27"/>
        <v>957681070.4500003</v>
      </c>
      <c r="X84" s="104">
        <f t="shared" si="27"/>
        <v>227113771.57</v>
      </c>
      <c r="Y84" s="83">
        <f t="shared" si="27"/>
        <v>220810292.42000002</v>
      </c>
      <c r="AA84" s="2" t="s">
        <v>49</v>
      </c>
      <c r="AB84" s="2"/>
      <c r="AC84" s="113">
        <f t="shared" si="19"/>
        <v>0.3805104786658753</v>
      </c>
      <c r="AD84" s="87">
        <f>+D84/Q84-1</f>
        <v>1.3737291698094225</v>
      </c>
      <c r="AE84" s="85">
        <f t="shared" si="20"/>
        <v>0.4564532984355838</v>
      </c>
      <c r="AF84" s="85">
        <f t="shared" si="20"/>
        <v>-0.5765322178372563</v>
      </c>
      <c r="AG84" s="84">
        <f t="shared" si="21"/>
        <v>0.8802619287275248</v>
      </c>
      <c r="AH84" s="86">
        <f t="shared" si="22"/>
        <v>0.6388935983757908</v>
      </c>
      <c r="AI84" s="87">
        <f t="shared" si="23"/>
        <v>0.7738744414905734</v>
      </c>
      <c r="AJ84" s="88">
        <f t="shared" si="24"/>
        <v>0.803830977235747</v>
      </c>
      <c r="AK84" s="88">
        <f t="shared" si="24"/>
        <v>0.20248304645773607</v>
      </c>
      <c r="AL84" s="109">
        <f t="shared" si="24"/>
        <v>0.031155788910937954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3621348486.988994</v>
      </c>
      <c r="G86" s="2"/>
      <c r="H86" s="3"/>
      <c r="I86" s="3"/>
      <c r="J86" s="3"/>
      <c r="K86" s="38">
        <f>+J84+K84</f>
        <v>2000595241.1200004</v>
      </c>
      <c r="L86" s="89">
        <f>SUM(L84)</f>
        <v>227689811.28000003</v>
      </c>
      <c r="R86" s="2"/>
      <c r="S86" s="38">
        <f>SUM(R84:S84)</f>
        <v>2852656214.1659827</v>
      </c>
      <c r="T86" s="2"/>
      <c r="U86" s="3"/>
      <c r="V86" s="3"/>
      <c r="W86" s="3"/>
      <c r="X86" s="38">
        <f>+SUM(W84:X84)</f>
        <v>1184794842.0200002</v>
      </c>
      <c r="Y86" s="89">
        <f>SUM(Y84)</f>
        <v>220810292.42000002</v>
      </c>
      <c r="AE86" s="5"/>
      <c r="AF86" s="6">
        <f>+(F86-S86)/S86</f>
        <v>0.26946544382241666</v>
      </c>
      <c r="AG86" s="5"/>
      <c r="AH86" s="7"/>
      <c r="AI86" s="7"/>
      <c r="AJ86" s="7"/>
      <c r="AK86" s="6">
        <f>+(K86-X86)/X86</f>
        <v>0.6885583648466195</v>
      </c>
      <c r="AL86" s="6">
        <f>+(L86-Y86)/Y86</f>
        <v>0.031155788910938002</v>
      </c>
    </row>
    <row r="87" spans="11:38" ht="6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0"/>
      <c r="N88" s="12" t="s">
        <v>105</v>
      </c>
    </row>
    <row r="89" spans="2:38" s="120" customFormat="1" ht="13.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108</v>
      </c>
      <c r="M89" s="121"/>
      <c r="Y89" s="119" t="s">
        <v>108</v>
      </c>
      <c r="AL89" s="119" t="s">
        <v>108</v>
      </c>
    </row>
  </sheetData>
  <sheetProtection/>
  <autoFilter ref="A5:AL84"/>
  <mergeCells count="18">
    <mergeCell ref="AC3:AK3"/>
    <mergeCell ref="AL3:AL5"/>
    <mergeCell ref="C4:F4"/>
    <mergeCell ref="G4:K4"/>
    <mergeCell ref="P4:S4"/>
    <mergeCell ref="T4:X4"/>
    <mergeCell ref="AC4:AF4"/>
    <mergeCell ref="AG4:AK4"/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J1:N59"/>
  <sheetViews>
    <sheetView zoomScalePageLayoutView="0" workbookViewId="0" topLeftCell="A1">
      <selection activeCell="L18" sqref="L18"/>
    </sheetView>
  </sheetViews>
  <sheetFormatPr defaultColWidth="11.421875" defaultRowHeight="12.75"/>
  <cols>
    <col min="10" max="10" width="11.421875" style="114" customWidth="1"/>
    <col min="11" max="11" width="11.421875" style="115" customWidth="1"/>
    <col min="12" max="12" width="15.57421875" style="115" bestFit="1" customWidth="1"/>
    <col min="13" max="14" width="14.140625" style="115" bestFit="1" customWidth="1"/>
    <col min="15" max="17" width="11.421875" style="114" customWidth="1"/>
  </cols>
  <sheetData>
    <row r="1" spans="12:14" ht="25.5">
      <c r="L1" s="116" t="s">
        <v>98</v>
      </c>
      <c r="M1" s="116" t="s">
        <v>99</v>
      </c>
      <c r="N1" s="116" t="s">
        <v>96</v>
      </c>
    </row>
    <row r="2" spans="11:14" ht="12.75">
      <c r="K2" s="115" t="s">
        <v>100</v>
      </c>
      <c r="L2" s="117">
        <f>+'Acumulado Ago. 2018 vs 2017'!S86</f>
        <v>2852656214.1659827</v>
      </c>
      <c r="M2" s="117">
        <f>+'Acumulado Ago. 2018 vs 2017'!X86</f>
        <v>1184794842.0200002</v>
      </c>
      <c r="N2" s="117">
        <f>+'Acumulado Ago. 2018 vs 2017'!Y86</f>
        <v>220810292.42000002</v>
      </c>
    </row>
    <row r="3" spans="11:14" ht="12.75">
      <c r="K3" s="115" t="s">
        <v>107</v>
      </c>
      <c r="L3" s="117">
        <f>+'Acumulado Ago. 2018 vs 2017'!F86</f>
        <v>3621348486.988994</v>
      </c>
      <c r="M3" s="117">
        <f>+'Acumulado Ago. 2018 vs 2017'!K86</f>
        <v>2000595241.1200004</v>
      </c>
      <c r="N3" s="117">
        <f>+'Acumulado Ago. 2018 vs 2017'!L86</f>
        <v>227689811.28000003</v>
      </c>
    </row>
    <row r="28" spans="12:14" ht="25.5">
      <c r="L28" s="116" t="s">
        <v>98</v>
      </c>
      <c r="M28" s="116" t="s">
        <v>99</v>
      </c>
      <c r="N28" s="116" t="s">
        <v>96</v>
      </c>
    </row>
    <row r="29" spans="11:14" ht="12.75">
      <c r="K29" s="115" t="s">
        <v>100</v>
      </c>
      <c r="L29" s="118">
        <f>+'Ago. 2018 vs 2017'!T86</f>
        <v>478761089.71188617</v>
      </c>
      <c r="M29" s="118">
        <f>+'Ago. 2018 vs 2017'!Y86</f>
        <v>217827715.58000004</v>
      </c>
      <c r="N29" s="118">
        <f>+'Ago. 2018 vs 2017'!Z86</f>
        <v>49667916.129999995</v>
      </c>
    </row>
    <row r="30" spans="11:14" ht="12.75">
      <c r="K30" s="115" t="s">
        <v>107</v>
      </c>
      <c r="L30" s="118">
        <f>+'Ago. 2018 vs 2017'!F86</f>
        <v>538321729.1397779</v>
      </c>
      <c r="M30" s="118">
        <f>+'Ago. 2018 vs 2017'!K86</f>
        <v>348853372.79</v>
      </c>
      <c r="N30" s="118">
        <f>+'Ago. 2018 vs 2017'!L86</f>
        <v>15792053.899999999</v>
      </c>
    </row>
    <row r="51" ht="13.5">
      <c r="J51" s="119" t="s">
        <v>108</v>
      </c>
    </row>
    <row r="53" spans="12:14" ht="12.75">
      <c r="L53" s="116"/>
      <c r="M53" s="116"/>
      <c r="N53" s="116"/>
    </row>
    <row r="54" spans="12:14" ht="12.75">
      <c r="L54" s="118"/>
      <c r="M54" s="118"/>
      <c r="N54" s="118"/>
    </row>
    <row r="55" spans="12:14" ht="12.75">
      <c r="L55" s="118"/>
      <c r="M55" s="118"/>
      <c r="N55" s="118"/>
    </row>
    <row r="57" spans="11:13" ht="12.75">
      <c r="K57" s="116"/>
      <c r="L57" s="118"/>
      <c r="M57" s="118"/>
    </row>
    <row r="58" spans="11:13" ht="12.75">
      <c r="K58" s="116"/>
      <c r="L58" s="118"/>
      <c r="M58" s="118"/>
    </row>
    <row r="59" spans="11:13" ht="12.75">
      <c r="K59" s="116"/>
      <c r="L59" s="118"/>
      <c r="M59" s="11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2018-09-03T13:19:09Z</cp:lastPrinted>
  <dcterms:created xsi:type="dcterms:W3CDTF">2016-11-11T12:47:15Z</dcterms:created>
  <dcterms:modified xsi:type="dcterms:W3CDTF">2018-10-08T15:52:43Z</dcterms:modified>
  <cp:category/>
  <cp:version/>
  <cp:contentType/>
  <cp:contentStatus/>
</cp:coreProperties>
</file>